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0.0.20\ADR_Data\Company\06_Materiale_Site\POR 2014-2020\Instrucțiunea 161\"/>
    </mc:Choice>
  </mc:AlternateContent>
  <bookViews>
    <workbookView xWindow="0" yWindow="0" windowWidth="24000" windowHeight="8235" tabRatio="947" activeTab="5"/>
  </bookViews>
  <sheets>
    <sheet name="1A-Bilant" sheetId="1" r:id="rId1"/>
    <sheet name="1B-ContPP" sheetId="2" r:id="rId2"/>
    <sheet name="1C-Analiza_fin_extinsa" sheetId="3" r:id="rId3"/>
    <sheet name="1D-Analiza_fin_indicatori" sheetId="5" r:id="rId4"/>
    <sheet name="1E-Intreprindere_in_dificultate" sheetId="22" r:id="rId5"/>
    <sheet name="2A-Buget_cerere" sheetId="15" r:id="rId6"/>
    <sheet name="2B-Investitie" sheetId="10" r:id="rId7"/>
    <sheet name="3A-Proiectii_fin_investitie" sheetId="6" r:id="rId8"/>
    <sheet name="3B-Rentabilitate_investitie" sheetId="12" r:id="rId9"/>
    <sheet name="4-Proiectii_fin_intreprindere" sheetId="23" r:id="rId10"/>
    <sheet name="LIST" sheetId="24" state="hidden" r:id="rId11"/>
  </sheets>
  <definedNames>
    <definedName name="TVA">LIST!$A$2:$B$3</definedName>
    <definedName name="_xlnm.Print_Area" localSheetId="7">'3A-Proiectii_fin_investitie'!$A$1:$M$195</definedName>
  </definedNames>
  <calcPr calcId="152511"/>
</workbook>
</file>

<file path=xl/calcChain.xml><?xml version="1.0" encoding="utf-8"?>
<calcChain xmlns="http://schemas.openxmlformats.org/spreadsheetml/2006/main">
  <c r="F37" i="10" l="1"/>
  <c r="G37" i="10"/>
  <c r="H37" i="10"/>
  <c r="E37" i="10"/>
  <c r="F21" i="10"/>
  <c r="G21" i="10"/>
  <c r="H21" i="10"/>
  <c r="E21" i="10"/>
  <c r="G36" i="15"/>
  <c r="F36" i="15"/>
  <c r="D36" i="15"/>
  <c r="C36" i="15"/>
  <c r="H35" i="15"/>
  <c r="I35" i="15" s="1"/>
  <c r="C36" i="10" s="1"/>
  <c r="D36" i="10" s="1"/>
  <c r="E35" i="15"/>
  <c r="H19" i="15"/>
  <c r="H18" i="15"/>
  <c r="G20" i="15"/>
  <c r="F20" i="15"/>
  <c r="D20" i="15"/>
  <c r="C20" i="15"/>
  <c r="E19" i="15"/>
  <c r="I19" i="15" s="1"/>
  <c r="C20" i="10" s="1"/>
  <c r="D20" i="10" s="1"/>
  <c r="E18" i="15"/>
  <c r="I18" i="15" l="1"/>
  <c r="C19" i="10" s="1"/>
  <c r="D19" i="10" s="1"/>
  <c r="B56" i="12" l="1"/>
  <c r="C29" i="12" s="1"/>
  <c r="E29" i="12" s="1"/>
  <c r="C43" i="12" l="1"/>
  <c r="E43" i="12" s="1"/>
  <c r="C35" i="12"/>
  <c r="E35" i="12" s="1"/>
  <c r="C40" i="12"/>
  <c r="E40" i="12" s="1"/>
  <c r="C32" i="12"/>
  <c r="E32" i="12" s="1"/>
  <c r="C39" i="12"/>
  <c r="E39" i="12" s="1"/>
  <c r="C31" i="12"/>
  <c r="E31" i="12" s="1"/>
  <c r="C36" i="12"/>
  <c r="E36" i="12" s="1"/>
  <c r="C28" i="12"/>
  <c r="E28" i="12" s="1"/>
  <c r="C42" i="12"/>
  <c r="E42" i="12" s="1"/>
  <c r="C38" i="12"/>
  <c r="E38" i="12" s="1"/>
  <c r="C34" i="12"/>
  <c r="E34" i="12" s="1"/>
  <c r="C30" i="12"/>
  <c r="E30" i="12" s="1"/>
  <c r="C41" i="12"/>
  <c r="E41" i="12" s="1"/>
  <c r="C37" i="12"/>
  <c r="E37" i="12" s="1"/>
  <c r="C33" i="12"/>
  <c r="E33" i="12" s="1"/>
  <c r="C106" i="23" l="1"/>
  <c r="D125" i="23" l="1"/>
  <c r="E125" i="23"/>
  <c r="F125" i="23"/>
  <c r="G125" i="23"/>
  <c r="H125" i="23"/>
  <c r="I125" i="23"/>
  <c r="J125" i="23"/>
  <c r="K125" i="23"/>
  <c r="L125" i="23"/>
  <c r="C125" i="23"/>
  <c r="D124" i="23"/>
  <c r="E124" i="23"/>
  <c r="F124" i="23"/>
  <c r="G124" i="23"/>
  <c r="H124" i="23"/>
  <c r="I124" i="23"/>
  <c r="J124" i="23"/>
  <c r="K124" i="23"/>
  <c r="L124" i="23"/>
  <c r="C124" i="23"/>
  <c r="D123" i="23"/>
  <c r="E123" i="23"/>
  <c r="F123" i="23"/>
  <c r="G123" i="23"/>
  <c r="H123" i="23"/>
  <c r="I123" i="23"/>
  <c r="J123" i="23"/>
  <c r="K123" i="23"/>
  <c r="L123" i="23"/>
  <c r="C123" i="23"/>
  <c r="D122" i="23"/>
  <c r="E122" i="23"/>
  <c r="F122" i="23"/>
  <c r="G122" i="23"/>
  <c r="H122" i="23"/>
  <c r="I122" i="23"/>
  <c r="J122" i="23"/>
  <c r="K122" i="23"/>
  <c r="K121" i="23" s="1"/>
  <c r="L122" i="23"/>
  <c r="C122" i="23"/>
  <c r="C121" i="23" s="1"/>
  <c r="C126" i="23" s="1"/>
  <c r="D115" i="23"/>
  <c r="E115" i="23"/>
  <c r="F115" i="23"/>
  <c r="G115" i="23"/>
  <c r="H115" i="23"/>
  <c r="I115" i="23"/>
  <c r="J115" i="23"/>
  <c r="K115" i="23"/>
  <c r="L115" i="23"/>
  <c r="C115" i="23"/>
  <c r="C113" i="23"/>
  <c r="D112" i="23"/>
  <c r="E112" i="23"/>
  <c r="F112" i="23"/>
  <c r="G112" i="23"/>
  <c r="H112" i="23"/>
  <c r="I112" i="23"/>
  <c r="J112" i="23"/>
  <c r="K112" i="23"/>
  <c r="L112" i="23"/>
  <c r="C112" i="23"/>
  <c r="C116" i="23" s="1"/>
  <c r="C110" i="23"/>
  <c r="D106" i="23"/>
  <c r="D110" i="23" s="1"/>
  <c r="E106" i="23"/>
  <c r="E110" i="23" s="1"/>
  <c r="F106" i="23"/>
  <c r="F110" i="23" s="1"/>
  <c r="G106" i="23"/>
  <c r="G110" i="23" s="1"/>
  <c r="H106" i="23"/>
  <c r="H110" i="23" s="1"/>
  <c r="I106" i="23"/>
  <c r="I110" i="23" s="1"/>
  <c r="J106" i="23"/>
  <c r="J110" i="23" s="1"/>
  <c r="K106" i="23"/>
  <c r="K110" i="23" s="1"/>
  <c r="L106" i="23"/>
  <c r="L110" i="23" s="1"/>
  <c r="C92" i="23"/>
  <c r="D92" i="23"/>
  <c r="E92" i="23"/>
  <c r="F92" i="23"/>
  <c r="G92" i="23"/>
  <c r="H92" i="23"/>
  <c r="I92" i="23"/>
  <c r="J92" i="23"/>
  <c r="K92" i="23"/>
  <c r="L92" i="23"/>
  <c r="D81" i="23"/>
  <c r="D80" i="23" s="1"/>
  <c r="E81" i="23"/>
  <c r="E80" i="23" s="1"/>
  <c r="F81" i="23"/>
  <c r="F80" i="23" s="1"/>
  <c r="G81" i="23"/>
  <c r="G80" i="23" s="1"/>
  <c r="H81" i="23"/>
  <c r="H80" i="23" s="1"/>
  <c r="I81" i="23"/>
  <c r="I80" i="23" s="1"/>
  <c r="J81" i="23"/>
  <c r="J80" i="23" s="1"/>
  <c r="K81" i="23"/>
  <c r="K80" i="23" s="1"/>
  <c r="L81" i="23"/>
  <c r="L80" i="23" s="1"/>
  <c r="C81" i="23"/>
  <c r="C80" i="23" s="1"/>
  <c r="D77" i="23"/>
  <c r="E77" i="23"/>
  <c r="F77" i="23"/>
  <c r="G77" i="23"/>
  <c r="H77" i="23"/>
  <c r="I77" i="23"/>
  <c r="J77" i="23"/>
  <c r="K77" i="23"/>
  <c r="L77" i="23"/>
  <c r="C77" i="23"/>
  <c r="D72" i="23"/>
  <c r="E72" i="23"/>
  <c r="F72" i="23"/>
  <c r="G72" i="23"/>
  <c r="H72" i="23"/>
  <c r="I72" i="23"/>
  <c r="J72" i="23"/>
  <c r="K72" i="23"/>
  <c r="L72" i="23"/>
  <c r="C72" i="23"/>
  <c r="D69" i="23"/>
  <c r="E69" i="23"/>
  <c r="F69" i="23"/>
  <c r="G69" i="23"/>
  <c r="H69" i="23"/>
  <c r="I69" i="23"/>
  <c r="J69" i="23"/>
  <c r="K69" i="23"/>
  <c r="L69" i="23"/>
  <c r="C69" i="23"/>
  <c r="D66" i="23"/>
  <c r="E66" i="23"/>
  <c r="F66" i="23"/>
  <c r="G66" i="23"/>
  <c r="H66" i="23"/>
  <c r="I66" i="23"/>
  <c r="J66" i="23"/>
  <c r="K66" i="23"/>
  <c r="L66" i="23"/>
  <c r="C66" i="23"/>
  <c r="D63" i="23"/>
  <c r="E63" i="23"/>
  <c r="F63" i="23"/>
  <c r="G63" i="23"/>
  <c r="H63" i="23"/>
  <c r="I63" i="23"/>
  <c r="J63" i="23"/>
  <c r="K63" i="23"/>
  <c r="L63" i="23"/>
  <c r="C63" i="23"/>
  <c r="D55" i="23"/>
  <c r="E55" i="23"/>
  <c r="F55" i="23"/>
  <c r="G55" i="23"/>
  <c r="H55" i="23"/>
  <c r="I55" i="23"/>
  <c r="J55" i="23"/>
  <c r="K55" i="23"/>
  <c r="L55" i="23"/>
  <c r="C55" i="23"/>
  <c r="D52" i="23"/>
  <c r="E52" i="23"/>
  <c r="F52" i="23"/>
  <c r="G52" i="23"/>
  <c r="H52" i="23"/>
  <c r="I52" i="23"/>
  <c r="J52" i="23"/>
  <c r="K52" i="23"/>
  <c r="L52" i="23"/>
  <c r="C52" i="23"/>
  <c r="D49" i="23"/>
  <c r="E49" i="23"/>
  <c r="F49" i="23"/>
  <c r="G49" i="23"/>
  <c r="H49" i="23"/>
  <c r="I49" i="23"/>
  <c r="J49" i="23"/>
  <c r="K49" i="23"/>
  <c r="L49" i="23"/>
  <c r="C49" i="23"/>
  <c r="D46" i="23"/>
  <c r="E46" i="23"/>
  <c r="F46" i="23"/>
  <c r="G46" i="23"/>
  <c r="H46" i="23"/>
  <c r="I46" i="23"/>
  <c r="J46" i="23"/>
  <c r="K46" i="23"/>
  <c r="L46" i="23"/>
  <c r="C46" i="23"/>
  <c r="D43" i="23"/>
  <c r="E43" i="23"/>
  <c r="F43" i="23"/>
  <c r="G43" i="23"/>
  <c r="H43" i="23"/>
  <c r="I43" i="23"/>
  <c r="J43" i="23"/>
  <c r="K43" i="23"/>
  <c r="L43" i="23"/>
  <c r="C43" i="23"/>
  <c r="D40" i="23"/>
  <c r="C40" i="23"/>
  <c r="E40" i="23"/>
  <c r="F40" i="23"/>
  <c r="G40" i="23"/>
  <c r="H40" i="23"/>
  <c r="I40" i="23"/>
  <c r="J40" i="23"/>
  <c r="K40" i="23"/>
  <c r="L40" i="23"/>
  <c r="D37" i="23"/>
  <c r="E37" i="23"/>
  <c r="F37" i="23"/>
  <c r="G37" i="23"/>
  <c r="H37" i="23"/>
  <c r="I37" i="23"/>
  <c r="J37" i="23"/>
  <c r="K37" i="23"/>
  <c r="L37" i="23"/>
  <c r="C37" i="23"/>
  <c r="C31" i="23"/>
  <c r="D31" i="23"/>
  <c r="E31" i="23"/>
  <c r="F31" i="23"/>
  <c r="G31" i="23"/>
  <c r="H31" i="23"/>
  <c r="I31" i="23"/>
  <c r="J31" i="23"/>
  <c r="K31" i="23"/>
  <c r="L31" i="23"/>
  <c r="D26" i="23"/>
  <c r="D32" i="23" s="1"/>
  <c r="E26" i="23"/>
  <c r="E32" i="23" s="1"/>
  <c r="F26" i="23"/>
  <c r="G26" i="23"/>
  <c r="H26" i="23"/>
  <c r="I26" i="23"/>
  <c r="J26" i="23"/>
  <c r="K26" i="23"/>
  <c r="L26" i="23"/>
  <c r="C26" i="23"/>
  <c r="D16" i="23"/>
  <c r="D21" i="23" s="1"/>
  <c r="E16" i="23"/>
  <c r="E21" i="23" s="1"/>
  <c r="F16" i="23"/>
  <c r="F21" i="23" s="1"/>
  <c r="G16" i="23"/>
  <c r="G21" i="23" s="1"/>
  <c r="H16" i="23"/>
  <c r="H21" i="23" s="1"/>
  <c r="I16" i="23"/>
  <c r="I21" i="23" s="1"/>
  <c r="J16" i="23"/>
  <c r="J21" i="23" s="1"/>
  <c r="K16" i="23"/>
  <c r="K21" i="23" s="1"/>
  <c r="L16" i="23"/>
  <c r="L21" i="23" s="1"/>
  <c r="C16" i="23"/>
  <c r="C21" i="23" s="1"/>
  <c r="D9" i="23"/>
  <c r="D14" i="23" s="1"/>
  <c r="E9" i="23"/>
  <c r="E14" i="23" s="1"/>
  <c r="F9" i="23"/>
  <c r="F14" i="23" s="1"/>
  <c r="G9" i="23"/>
  <c r="G14" i="23" s="1"/>
  <c r="H9" i="23"/>
  <c r="H14" i="23" s="1"/>
  <c r="I9" i="23"/>
  <c r="I14" i="23" s="1"/>
  <c r="J9" i="23"/>
  <c r="J14" i="23" s="1"/>
  <c r="J22" i="23" s="1"/>
  <c r="K9" i="23"/>
  <c r="K14" i="23" s="1"/>
  <c r="L9" i="23"/>
  <c r="L14" i="23" s="1"/>
  <c r="C9" i="23"/>
  <c r="C14" i="23" s="1"/>
  <c r="C32" i="23" l="1"/>
  <c r="C36" i="23"/>
  <c r="C60" i="23" s="1"/>
  <c r="L121" i="23"/>
  <c r="L126" i="23" s="1"/>
  <c r="D121" i="23"/>
  <c r="D126" i="23" s="1"/>
  <c r="G32" i="23"/>
  <c r="K126" i="23"/>
  <c r="C130" i="23"/>
  <c r="K32" i="23"/>
  <c r="G121" i="23"/>
  <c r="G126" i="23" s="1"/>
  <c r="I32" i="23"/>
  <c r="C62" i="23"/>
  <c r="C86" i="23" s="1"/>
  <c r="C87" i="23" s="1"/>
  <c r="C94" i="23" s="1"/>
  <c r="D36" i="23"/>
  <c r="D60" i="23" s="1"/>
  <c r="J32" i="23"/>
  <c r="J33" i="23" s="1"/>
  <c r="F32" i="23"/>
  <c r="C22" i="23"/>
  <c r="C33" i="23" s="1"/>
  <c r="C93" i="23" s="1"/>
  <c r="E22" i="23"/>
  <c r="E33" i="23" s="1"/>
  <c r="H121" i="23"/>
  <c r="H126" i="23" s="1"/>
  <c r="K62" i="23"/>
  <c r="K86" i="23" s="1"/>
  <c r="G62" i="23"/>
  <c r="G86" i="23" s="1"/>
  <c r="L36" i="23"/>
  <c r="L60" i="23" s="1"/>
  <c r="H36" i="23"/>
  <c r="H60" i="23" s="1"/>
  <c r="K36" i="23"/>
  <c r="K60" i="23" s="1"/>
  <c r="G36" i="23"/>
  <c r="G60" i="23" s="1"/>
  <c r="L32" i="23"/>
  <c r="H32" i="23"/>
  <c r="K22" i="23"/>
  <c r="L22" i="23"/>
  <c r="H22" i="23"/>
  <c r="D22" i="23"/>
  <c r="D33" i="23" s="1"/>
  <c r="G22" i="23"/>
  <c r="G33" i="23" s="1"/>
  <c r="G93" i="23" s="1"/>
  <c r="F22" i="23"/>
  <c r="I22" i="23"/>
  <c r="C117" i="23"/>
  <c r="H62" i="23"/>
  <c r="H86" i="23" s="1"/>
  <c r="L62" i="23"/>
  <c r="L86" i="23" s="1"/>
  <c r="D62" i="23"/>
  <c r="D86" i="23" s="1"/>
  <c r="J121" i="23"/>
  <c r="J126" i="23" s="1"/>
  <c r="F121" i="23"/>
  <c r="F126" i="23" s="1"/>
  <c r="I121" i="23"/>
  <c r="I126" i="23" s="1"/>
  <c r="E121" i="23"/>
  <c r="E126" i="23" s="1"/>
  <c r="J62" i="23"/>
  <c r="J86" i="23" s="1"/>
  <c r="F62" i="23"/>
  <c r="F86" i="23" s="1"/>
  <c r="I62" i="23"/>
  <c r="I86" i="23" s="1"/>
  <c r="E62" i="23"/>
  <c r="E86" i="23" s="1"/>
  <c r="J36" i="23"/>
  <c r="J60" i="23" s="1"/>
  <c r="F36" i="23"/>
  <c r="F60" i="23" s="1"/>
  <c r="F87" i="23" s="1"/>
  <c r="F94" i="23" s="1"/>
  <c r="I36" i="23"/>
  <c r="I60" i="23" s="1"/>
  <c r="E36" i="23"/>
  <c r="E60" i="23" s="1"/>
  <c r="I87" i="23" l="1"/>
  <c r="I94" i="23" s="1"/>
  <c r="K33" i="23"/>
  <c r="F33" i="23"/>
  <c r="F93" i="23" s="1"/>
  <c r="J87" i="23"/>
  <c r="J94" i="23" s="1"/>
  <c r="I33" i="23"/>
  <c r="I93" i="23" s="1"/>
  <c r="K87" i="23"/>
  <c r="K94" i="23" s="1"/>
  <c r="D87" i="23"/>
  <c r="D94" i="23" s="1"/>
  <c r="C96" i="23"/>
  <c r="G87" i="23"/>
  <c r="G94" i="23" s="1"/>
  <c r="H87" i="23"/>
  <c r="H94" i="23" s="1"/>
  <c r="L87" i="23"/>
  <c r="L94" i="23" s="1"/>
  <c r="H33" i="23"/>
  <c r="H93" i="23" s="1"/>
  <c r="L33" i="23"/>
  <c r="L93" i="23" s="1"/>
  <c r="K93" i="23"/>
  <c r="D93" i="23"/>
  <c r="J93" i="23"/>
  <c r="E87" i="23"/>
  <c r="E94" i="23" s="1"/>
  <c r="E93" i="23"/>
  <c r="F88" i="23"/>
  <c r="C88" i="23"/>
  <c r="K88" i="23" l="1"/>
  <c r="J88" i="23"/>
  <c r="D88" i="23"/>
  <c r="I88" i="23"/>
  <c r="G88" i="23"/>
  <c r="H88" i="23"/>
  <c r="L88" i="23"/>
  <c r="E88" i="23"/>
  <c r="C46" i="3" l="1"/>
  <c r="D46" i="3"/>
  <c r="C32" i="2"/>
  <c r="M46" i="3" l="1"/>
  <c r="B46" i="3"/>
  <c r="L46" i="3" s="1"/>
  <c r="A46" i="3"/>
  <c r="F46" i="3" s="1"/>
  <c r="K46" i="3" s="1"/>
  <c r="B45" i="3"/>
  <c r="H41" i="15"/>
  <c r="E41" i="15"/>
  <c r="I41" i="15" l="1"/>
  <c r="A185" i="6"/>
  <c r="H186" i="6"/>
  <c r="I186" i="6"/>
  <c r="J186" i="6"/>
  <c r="K186" i="6"/>
  <c r="L186" i="6"/>
  <c r="M186" i="6"/>
  <c r="H187" i="6"/>
  <c r="I187" i="6"/>
  <c r="J187" i="6"/>
  <c r="K187" i="6"/>
  <c r="L187" i="6"/>
  <c r="M187" i="6"/>
  <c r="H188" i="6"/>
  <c r="I188" i="6"/>
  <c r="J188" i="6"/>
  <c r="K188" i="6"/>
  <c r="L188" i="6"/>
  <c r="M188" i="6"/>
  <c r="H131" i="6"/>
  <c r="H132" i="6" s="1"/>
  <c r="I131" i="6"/>
  <c r="I132" i="6" s="1"/>
  <c r="J131" i="6"/>
  <c r="J132" i="6" s="1"/>
  <c r="K131" i="6"/>
  <c r="K132" i="6" s="1"/>
  <c r="L131" i="6"/>
  <c r="L132" i="6" s="1"/>
  <c r="M131" i="6"/>
  <c r="M132" i="6" s="1"/>
  <c r="M189" i="6" l="1"/>
  <c r="M190" i="6" s="1"/>
  <c r="K189" i="6"/>
  <c r="K190" i="6" s="1"/>
  <c r="L189" i="6"/>
  <c r="L190" i="6" s="1"/>
  <c r="I189" i="6"/>
  <c r="I190" i="6" s="1"/>
  <c r="J189" i="6"/>
  <c r="J190" i="6" s="1"/>
  <c r="H12" i="12"/>
  <c r="H17" i="12" s="1"/>
  <c r="H189" i="6"/>
  <c r="H190" i="6" s="1"/>
  <c r="E65" i="6"/>
  <c r="F65" i="6"/>
  <c r="G65" i="6"/>
  <c r="H65" i="6"/>
  <c r="I65" i="6"/>
  <c r="J65" i="6"/>
  <c r="K65" i="6"/>
  <c r="L65" i="6"/>
  <c r="M65" i="6"/>
  <c r="L12" i="12" l="1"/>
  <c r="L17" i="12" s="1"/>
  <c r="G12" i="12"/>
  <c r="G17" i="12" s="1"/>
  <c r="I12" i="12"/>
  <c r="I17" i="12" s="1"/>
  <c r="K12" i="12"/>
  <c r="K17" i="12" s="1"/>
  <c r="J12" i="12"/>
  <c r="J17" i="12" s="1"/>
  <c r="F15" i="6"/>
  <c r="D65" i="6" l="1"/>
  <c r="D15" i="6" l="1"/>
  <c r="D137" i="6" l="1"/>
  <c r="C57" i="10" l="1"/>
  <c r="C106" i="6" l="1"/>
  <c r="E103" i="6" l="1"/>
  <c r="F103" i="6"/>
  <c r="G103" i="6"/>
  <c r="H103" i="6"/>
  <c r="I103" i="6"/>
  <c r="J103" i="6"/>
  <c r="K103" i="6"/>
  <c r="L103" i="6"/>
  <c r="M103" i="6"/>
  <c r="D103" i="6"/>
  <c r="D47" i="6"/>
  <c r="C46" i="6"/>
  <c r="C58" i="10" l="1"/>
  <c r="G86" i="6" l="1"/>
  <c r="D56" i="6"/>
  <c r="D58" i="6"/>
  <c r="C58" i="6" l="1"/>
  <c r="C13" i="2" l="1"/>
  <c r="C75" i="1"/>
  <c r="D9" i="6" l="1"/>
  <c r="D89" i="6"/>
  <c r="D68" i="6"/>
  <c r="D36" i="6" l="1"/>
  <c r="D33" i="6"/>
  <c r="E33" i="6"/>
  <c r="C23" i="15" l="1"/>
  <c r="D23" i="15"/>
  <c r="C13" i="3" l="1"/>
  <c r="D13" i="3"/>
  <c r="B13" i="3"/>
  <c r="B14" i="3"/>
  <c r="C14" i="3"/>
  <c r="D14" i="3"/>
  <c r="C12" i="3"/>
  <c r="D12" i="3"/>
  <c r="C24" i="2"/>
  <c r="D24" i="2"/>
  <c r="B24" i="2"/>
  <c r="D13" i="2"/>
  <c r="B13" i="2"/>
  <c r="B75" i="1"/>
  <c r="C16" i="1"/>
  <c r="D16" i="1"/>
  <c r="B16" i="1"/>
  <c r="B26" i="2" l="1"/>
  <c r="C26" i="2"/>
  <c r="B45" i="2"/>
  <c r="B25" i="2"/>
  <c r="D32" i="2"/>
  <c r="B32" i="2"/>
  <c r="B48" i="2" s="1"/>
  <c r="B36" i="2"/>
  <c r="B49" i="2" s="1"/>
  <c r="B63" i="1"/>
  <c r="C68" i="1"/>
  <c r="C89" i="1" s="1"/>
  <c r="C20" i="3" s="1"/>
  <c r="D68" i="1"/>
  <c r="B68" i="1"/>
  <c r="B89" i="1" s="1"/>
  <c r="B20" i="3" s="1"/>
  <c r="B42" i="1"/>
  <c r="C30" i="1"/>
  <c r="D30" i="1"/>
  <c r="B30" i="1"/>
  <c r="C63" i="1"/>
  <c r="D63" i="1"/>
  <c r="C60" i="1"/>
  <c r="D60" i="1"/>
  <c r="B60" i="1"/>
  <c r="C57" i="1"/>
  <c r="D57" i="1"/>
  <c r="B57" i="1"/>
  <c r="B25" i="1"/>
  <c r="B29" i="1" s="1"/>
  <c r="B18" i="1"/>
  <c r="B51" i="2" l="1"/>
  <c r="B52" i="2"/>
  <c r="B50" i="2"/>
  <c r="B55" i="2" s="1"/>
  <c r="B37" i="2"/>
  <c r="B43" i="1"/>
  <c r="B44" i="1" s="1"/>
  <c r="B93" i="1"/>
  <c r="D56" i="1"/>
  <c r="D15" i="3" s="1"/>
  <c r="C56" i="1"/>
  <c r="C15" i="3" s="1"/>
  <c r="C11" i="3" s="1"/>
  <c r="B56" i="1"/>
  <c r="B57" i="2" l="1"/>
  <c r="B47" i="3"/>
  <c r="B56" i="2"/>
  <c r="E187" i="6"/>
  <c r="F187" i="6"/>
  <c r="G187" i="6"/>
  <c r="D187" i="6"/>
  <c r="C89" i="5"/>
  <c r="D89" i="5"/>
  <c r="B89" i="5"/>
  <c r="C84" i="5"/>
  <c r="D84" i="5"/>
  <c r="B84" i="5"/>
  <c r="C68" i="5"/>
  <c r="D68" i="5"/>
  <c r="B68" i="5"/>
  <c r="C61" i="5"/>
  <c r="D61" i="5"/>
  <c r="B61" i="5"/>
  <c r="B42" i="5"/>
  <c r="C42" i="5"/>
  <c r="D42" i="5"/>
  <c r="C33" i="5"/>
  <c r="D33" i="5"/>
  <c r="B33" i="5"/>
  <c r="C12" i="5"/>
  <c r="D12" i="5"/>
  <c r="B12" i="5"/>
  <c r="B4" i="5"/>
  <c r="C4" i="5"/>
  <c r="D4" i="5"/>
  <c r="M24" i="3"/>
  <c r="L24" i="3"/>
  <c r="M3" i="3"/>
  <c r="L3" i="3"/>
  <c r="H3" i="3"/>
  <c r="H24" i="3"/>
  <c r="I24" i="3"/>
  <c r="G24" i="3"/>
  <c r="C24" i="3"/>
  <c r="D24" i="3"/>
  <c r="B24" i="3"/>
  <c r="I3" i="3"/>
  <c r="G3" i="3"/>
  <c r="B3" i="3"/>
  <c r="D3" i="3"/>
  <c r="C3" i="3"/>
  <c r="B48" i="3" l="1"/>
  <c r="C5" i="2"/>
  <c r="D5" i="2"/>
  <c r="B5" i="2"/>
  <c r="C97" i="23"/>
  <c r="C98" i="23" s="1"/>
  <c r="D97" i="23" s="1"/>
  <c r="C55" i="12"/>
  <c r="E55" i="12" s="1"/>
  <c r="C54" i="12" l="1"/>
  <c r="E54" i="12" s="1"/>
  <c r="C53" i="12"/>
  <c r="E53" i="12" s="1"/>
  <c r="C52" i="12"/>
  <c r="E52" i="12" s="1"/>
  <c r="C51" i="12"/>
  <c r="E51" i="12" s="1"/>
  <c r="C50" i="12"/>
  <c r="E50" i="12" s="1"/>
  <c r="E176" i="6"/>
  <c r="F176" i="6"/>
  <c r="G176" i="6"/>
  <c r="D176" i="6"/>
  <c r="E175" i="6"/>
  <c r="F175" i="6"/>
  <c r="G175" i="6"/>
  <c r="D175" i="6"/>
  <c r="E118" i="6"/>
  <c r="F118" i="6"/>
  <c r="G118" i="6"/>
  <c r="D118" i="6"/>
  <c r="E117" i="6"/>
  <c r="F117" i="6"/>
  <c r="G117" i="6"/>
  <c r="D117" i="6"/>
  <c r="E56" i="10"/>
  <c r="F56" i="10"/>
  <c r="G56" i="10"/>
  <c r="D56" i="10"/>
  <c r="C56" i="10" l="1"/>
  <c r="D69" i="10"/>
  <c r="D72" i="10" s="1"/>
  <c r="C176" i="6"/>
  <c r="C175" i="6"/>
  <c r="C117" i="6"/>
  <c r="C118" i="6"/>
  <c r="F24" i="10" l="1"/>
  <c r="G24" i="10"/>
  <c r="H24" i="10"/>
  <c r="E24" i="10"/>
  <c r="C32" i="15"/>
  <c r="H26" i="15"/>
  <c r="H25" i="15"/>
  <c r="H24" i="15"/>
  <c r="F23" i="15"/>
  <c r="F27" i="15" s="1"/>
  <c r="E26" i="15"/>
  <c r="E25" i="15"/>
  <c r="E24" i="15"/>
  <c r="G23" i="15"/>
  <c r="G27" i="15" s="1"/>
  <c r="D27" i="15"/>
  <c r="C27" i="15"/>
  <c r="D186" i="6" l="1"/>
  <c r="G28" i="10"/>
  <c r="F186" i="6"/>
  <c r="F28" i="10"/>
  <c r="E186" i="6"/>
  <c r="H28" i="10"/>
  <c r="G186" i="6"/>
  <c r="E28" i="10"/>
  <c r="I25" i="15"/>
  <c r="C26" i="10" s="1"/>
  <c r="I26" i="15"/>
  <c r="H23" i="15"/>
  <c r="E23" i="15"/>
  <c r="I24" i="15"/>
  <c r="C25" i="10" s="1"/>
  <c r="H27" i="15"/>
  <c r="C128" i="6" l="1"/>
  <c r="I23" i="15"/>
  <c r="D25" i="10"/>
  <c r="D26" i="10"/>
  <c r="L113" i="23" l="1"/>
  <c r="L116" i="23" s="1"/>
  <c r="K113" i="23"/>
  <c r="K116" i="23" s="1"/>
  <c r="J113" i="23"/>
  <c r="J116" i="23" s="1"/>
  <c r="I113" i="23"/>
  <c r="I116" i="23" s="1"/>
  <c r="H113" i="23"/>
  <c r="H116" i="23" s="1"/>
  <c r="G113" i="23"/>
  <c r="G116" i="23" s="1"/>
  <c r="F113" i="23"/>
  <c r="F116" i="23" s="1"/>
  <c r="E113" i="23"/>
  <c r="E116" i="23" s="1"/>
  <c r="D113" i="23"/>
  <c r="D116" i="23" s="1"/>
  <c r="H117" i="23" l="1"/>
  <c r="H130" i="23"/>
  <c r="E117" i="23"/>
  <c r="E130" i="23"/>
  <c r="I117" i="23"/>
  <c r="I130" i="23"/>
  <c r="J117" i="23"/>
  <c r="J130" i="23"/>
  <c r="F117" i="23"/>
  <c r="F130" i="23"/>
  <c r="G117" i="23"/>
  <c r="G130" i="23"/>
  <c r="K117" i="23"/>
  <c r="K130" i="23"/>
  <c r="D117" i="23"/>
  <c r="D130" i="23"/>
  <c r="L117" i="23"/>
  <c r="L130" i="23"/>
  <c r="D119" i="23"/>
  <c r="E119" i="23"/>
  <c r="I119" i="23"/>
  <c r="K119" i="23"/>
  <c r="L119" i="23"/>
  <c r="G119" i="23"/>
  <c r="H119" i="23"/>
  <c r="C119" i="23"/>
  <c r="F119" i="23"/>
  <c r="J119" i="23"/>
  <c r="G127" i="23" l="1"/>
  <c r="G129" i="23"/>
  <c r="G131" i="23" s="1"/>
  <c r="G133" i="23" s="1"/>
  <c r="L127" i="23"/>
  <c r="L128" i="23" s="1"/>
  <c r="L129" i="23"/>
  <c r="L131" i="23" s="1"/>
  <c r="L133" i="23" s="1"/>
  <c r="K127" i="23"/>
  <c r="K128" i="23" s="1"/>
  <c r="K129" i="23"/>
  <c r="K131" i="23" s="1"/>
  <c r="K133" i="23" s="1"/>
  <c r="I127" i="23"/>
  <c r="I128" i="23" s="1"/>
  <c r="I129" i="23"/>
  <c r="I131" i="23" s="1"/>
  <c r="I133" i="23" s="1"/>
  <c r="J127" i="23"/>
  <c r="J128" i="23" s="1"/>
  <c r="J129" i="23"/>
  <c r="J131" i="23" s="1"/>
  <c r="J133" i="23" s="1"/>
  <c r="E127" i="23"/>
  <c r="E128" i="23" s="1"/>
  <c r="E129" i="23"/>
  <c r="E131" i="23" s="1"/>
  <c r="E133" i="23" s="1"/>
  <c r="F127" i="23"/>
  <c r="F128" i="23" s="1"/>
  <c r="F129" i="23"/>
  <c r="F131" i="23" s="1"/>
  <c r="F133" i="23" s="1"/>
  <c r="D127" i="23"/>
  <c r="D128" i="23" s="1"/>
  <c r="D129" i="23"/>
  <c r="D131" i="23" s="1"/>
  <c r="D133" i="23" s="1"/>
  <c r="G128" i="23"/>
  <c r="C127" i="23"/>
  <c r="C128" i="23" s="1"/>
  <c r="C129" i="23"/>
  <c r="C131" i="23" s="1"/>
  <c r="C133" i="23" s="1"/>
  <c r="H127" i="23"/>
  <c r="H128" i="23" s="1"/>
  <c r="H129" i="23"/>
  <c r="H131" i="23" s="1"/>
  <c r="H133" i="23" s="1"/>
  <c r="K96" i="23"/>
  <c r="J96" i="23"/>
  <c r="L96" i="23"/>
  <c r="I96" i="23"/>
  <c r="G96" i="23"/>
  <c r="E96" i="6"/>
  <c r="E101" i="6" s="1"/>
  <c r="F96" i="6"/>
  <c r="F101" i="6" s="1"/>
  <c r="G96" i="6"/>
  <c r="G101" i="6" s="1"/>
  <c r="H96" i="6"/>
  <c r="H101" i="6" s="1"/>
  <c r="I96" i="6"/>
  <c r="I101" i="6" s="1"/>
  <c r="J96" i="6"/>
  <c r="J101" i="6" s="1"/>
  <c r="K96" i="6"/>
  <c r="K101" i="6" s="1"/>
  <c r="L96" i="6"/>
  <c r="L101" i="6" s="1"/>
  <c r="M96" i="6"/>
  <c r="M101" i="6" s="1"/>
  <c r="D96" i="6"/>
  <c r="D101" i="6" s="1"/>
  <c r="M92" i="6"/>
  <c r="L92" i="6"/>
  <c r="K92" i="6"/>
  <c r="J92" i="6"/>
  <c r="I92" i="6"/>
  <c r="H92" i="6"/>
  <c r="G92" i="6"/>
  <c r="F92" i="6"/>
  <c r="E92" i="6"/>
  <c r="D92" i="6"/>
  <c r="E89" i="6"/>
  <c r="F89" i="6"/>
  <c r="G89" i="6"/>
  <c r="H89" i="6"/>
  <c r="I89" i="6"/>
  <c r="J89" i="6"/>
  <c r="K89" i="6"/>
  <c r="L89" i="6"/>
  <c r="M89" i="6"/>
  <c r="E86" i="6"/>
  <c r="F86" i="6"/>
  <c r="H86" i="6"/>
  <c r="I86" i="6"/>
  <c r="J86" i="6"/>
  <c r="K86" i="6"/>
  <c r="L86" i="6"/>
  <c r="M86" i="6"/>
  <c r="D86" i="6"/>
  <c r="E82" i="6"/>
  <c r="F82" i="6"/>
  <c r="G82" i="6"/>
  <c r="H82" i="6"/>
  <c r="I82" i="6"/>
  <c r="J82" i="6"/>
  <c r="K82" i="6"/>
  <c r="L82" i="6"/>
  <c r="M82" i="6"/>
  <c r="D82" i="6"/>
  <c r="E77" i="6"/>
  <c r="F77" i="6"/>
  <c r="G77" i="6"/>
  <c r="H77" i="6"/>
  <c r="I77" i="6"/>
  <c r="J77" i="6"/>
  <c r="K77" i="6"/>
  <c r="L77" i="6"/>
  <c r="M77" i="6"/>
  <c r="D77" i="6"/>
  <c r="M71" i="6"/>
  <c r="L71" i="6"/>
  <c r="K71" i="6"/>
  <c r="J71" i="6"/>
  <c r="I71" i="6"/>
  <c r="H71" i="6"/>
  <c r="G71" i="6"/>
  <c r="F71" i="6"/>
  <c r="E71" i="6"/>
  <c r="D71" i="6"/>
  <c r="D74" i="6" s="1"/>
  <c r="M68" i="6"/>
  <c r="L68" i="6"/>
  <c r="K68" i="6"/>
  <c r="J68" i="6"/>
  <c r="I68" i="6"/>
  <c r="H68" i="6"/>
  <c r="G68" i="6"/>
  <c r="F68" i="6"/>
  <c r="E68" i="6"/>
  <c r="M15" i="6"/>
  <c r="L15" i="6"/>
  <c r="K15" i="6"/>
  <c r="J15" i="6"/>
  <c r="I15" i="6"/>
  <c r="H15" i="6"/>
  <c r="G15" i="6"/>
  <c r="E15" i="6"/>
  <c r="M12" i="6"/>
  <c r="L12" i="6"/>
  <c r="K12" i="6"/>
  <c r="J12" i="6"/>
  <c r="I12" i="6"/>
  <c r="H12" i="6"/>
  <c r="G12" i="6"/>
  <c r="F12" i="6"/>
  <c r="E12" i="6"/>
  <c r="D12" i="6"/>
  <c r="D18" i="6" s="1"/>
  <c r="E9" i="6"/>
  <c r="F9" i="6"/>
  <c r="G9" i="6"/>
  <c r="H9" i="6"/>
  <c r="I9" i="6"/>
  <c r="J9" i="6"/>
  <c r="K9" i="6"/>
  <c r="L9" i="6"/>
  <c r="L18" i="6" s="1"/>
  <c r="M9" i="6"/>
  <c r="E47" i="6"/>
  <c r="F47" i="6"/>
  <c r="G47" i="6"/>
  <c r="H47" i="6"/>
  <c r="I47" i="6"/>
  <c r="J47" i="6"/>
  <c r="K47" i="6"/>
  <c r="L47" i="6"/>
  <c r="M47" i="6"/>
  <c r="E40" i="6"/>
  <c r="E45" i="6" s="1"/>
  <c r="F40" i="6"/>
  <c r="F45" i="6" s="1"/>
  <c r="G40" i="6"/>
  <c r="G45" i="6" s="1"/>
  <c r="H40" i="6"/>
  <c r="H45" i="6" s="1"/>
  <c r="I40" i="6"/>
  <c r="I45" i="6" s="1"/>
  <c r="J40" i="6"/>
  <c r="J45" i="6" s="1"/>
  <c r="K40" i="6"/>
  <c r="K45" i="6" s="1"/>
  <c r="L40" i="6"/>
  <c r="L45" i="6" s="1"/>
  <c r="M40" i="6"/>
  <c r="M45" i="6" s="1"/>
  <c r="D40" i="6"/>
  <c r="D45" i="6" s="1"/>
  <c r="E36" i="6"/>
  <c r="F36" i="6"/>
  <c r="G36" i="6"/>
  <c r="H36" i="6"/>
  <c r="I36" i="6"/>
  <c r="J36" i="6"/>
  <c r="K36" i="6"/>
  <c r="L36" i="6"/>
  <c r="M36" i="6"/>
  <c r="F33" i="6"/>
  <c r="G33" i="6"/>
  <c r="H33" i="6"/>
  <c r="I33" i="6"/>
  <c r="J33" i="6"/>
  <c r="K33" i="6"/>
  <c r="L33" i="6"/>
  <c r="M33" i="6"/>
  <c r="E30" i="6"/>
  <c r="F30" i="6"/>
  <c r="G30" i="6"/>
  <c r="H30" i="6"/>
  <c r="I30" i="6"/>
  <c r="J30" i="6"/>
  <c r="K30" i="6"/>
  <c r="L30" i="6"/>
  <c r="M30" i="6"/>
  <c r="D30" i="6"/>
  <c r="E26" i="6"/>
  <c r="F26" i="6"/>
  <c r="G26" i="6"/>
  <c r="H26" i="6"/>
  <c r="I26" i="6"/>
  <c r="J26" i="6"/>
  <c r="K26" i="6"/>
  <c r="L26" i="6"/>
  <c r="M26" i="6"/>
  <c r="D26" i="6"/>
  <c r="E21" i="6"/>
  <c r="F21" i="6"/>
  <c r="G21" i="6"/>
  <c r="H21" i="6"/>
  <c r="I21" i="6"/>
  <c r="J21" i="6"/>
  <c r="K21" i="6"/>
  <c r="L21" i="6"/>
  <c r="M21" i="6"/>
  <c r="D21" i="6"/>
  <c r="H18" i="6" l="1"/>
  <c r="D152" i="6"/>
  <c r="I18" i="6"/>
  <c r="F74" i="6"/>
  <c r="M18" i="6"/>
  <c r="J74" i="6"/>
  <c r="I74" i="6"/>
  <c r="J18" i="6"/>
  <c r="E74" i="6"/>
  <c r="M74" i="6"/>
  <c r="G74" i="6"/>
  <c r="K74" i="6"/>
  <c r="F18" i="6"/>
  <c r="K18" i="6"/>
  <c r="G18" i="6"/>
  <c r="H74" i="6"/>
  <c r="L74" i="6"/>
  <c r="E18" i="6"/>
  <c r="C36" i="6"/>
  <c r="H96" i="23"/>
  <c r="C21" i="6"/>
  <c r="C9" i="6"/>
  <c r="C30" i="6"/>
  <c r="C12" i="6"/>
  <c r="C15" i="6"/>
  <c r="C33" i="6"/>
  <c r="D148" i="6"/>
  <c r="D95" i="6"/>
  <c r="F95" i="6"/>
  <c r="D39" i="6"/>
  <c r="J39" i="6"/>
  <c r="J51" i="6" s="1"/>
  <c r="F39" i="6"/>
  <c r="F51" i="6" s="1"/>
  <c r="D147" i="6"/>
  <c r="M95" i="6"/>
  <c r="E95" i="6"/>
  <c r="K39" i="6"/>
  <c r="K51" i="6" s="1"/>
  <c r="G39" i="6"/>
  <c r="G51" i="6" s="1"/>
  <c r="D146" i="6"/>
  <c r="L95" i="6"/>
  <c r="H95" i="6"/>
  <c r="J95" i="6"/>
  <c r="I95" i="6"/>
  <c r="K95" i="6"/>
  <c r="G95" i="6"/>
  <c r="M39" i="6"/>
  <c r="M51" i="6" s="1"/>
  <c r="I39" i="6"/>
  <c r="I51" i="6" s="1"/>
  <c r="E39" i="6"/>
  <c r="E51" i="6" s="1"/>
  <c r="L39" i="6"/>
  <c r="L51" i="6" s="1"/>
  <c r="H39" i="6"/>
  <c r="H51" i="6" s="1"/>
  <c r="C18" i="6" l="1"/>
  <c r="D149" i="6"/>
  <c r="C8" i="12" s="1"/>
  <c r="D51" i="6"/>
  <c r="D52" i="6" s="1"/>
  <c r="D57" i="6" s="1"/>
  <c r="D59" i="6" s="1"/>
  <c r="C39" i="6"/>
  <c r="C60" i="12" l="1"/>
  <c r="D60" i="12" s="1"/>
  <c r="E60" i="12" s="1"/>
  <c r="F60" i="12" s="1"/>
  <c r="G60" i="12" s="1"/>
  <c r="H60" i="12" s="1"/>
  <c r="I60" i="12" s="1"/>
  <c r="J60" i="12" s="1"/>
  <c r="K60" i="12" s="1"/>
  <c r="C44" i="12" l="1"/>
  <c r="E44" i="12" s="1"/>
  <c r="C48" i="12"/>
  <c r="E48" i="12" s="1"/>
  <c r="C45" i="12"/>
  <c r="E45" i="12" s="1"/>
  <c r="C49" i="12"/>
  <c r="E49" i="12" s="1"/>
  <c r="C47" i="12"/>
  <c r="E47" i="12" s="1"/>
  <c r="C46" i="12"/>
  <c r="E46" i="12" s="1"/>
  <c r="C26" i="12"/>
  <c r="E26" i="12" s="1"/>
  <c r="C27" i="12"/>
  <c r="E27" i="12" s="1"/>
  <c r="C25" i="12"/>
  <c r="C56" i="12" l="1"/>
  <c r="E25" i="12"/>
  <c r="E56" i="12" s="1"/>
  <c r="B66" i="12" s="1"/>
  <c r="C110" i="6"/>
  <c r="C111" i="6"/>
  <c r="C82" i="6"/>
  <c r="C85" i="6"/>
  <c r="C86" i="6"/>
  <c r="C89" i="6"/>
  <c r="C92" i="6"/>
  <c r="C96" i="6"/>
  <c r="C102" i="6"/>
  <c r="C103" i="6"/>
  <c r="C77" i="6"/>
  <c r="C65" i="6"/>
  <c r="C68" i="6"/>
  <c r="C71" i="6"/>
  <c r="C55" i="6"/>
  <c r="C54" i="6"/>
  <c r="C53" i="6"/>
  <c r="C50" i="6"/>
  <c r="C26" i="6"/>
  <c r="C29" i="6"/>
  <c r="C40" i="6"/>
  <c r="C44" i="6"/>
  <c r="C47" i="6"/>
  <c r="H6" i="15" l="1"/>
  <c r="E9" i="10"/>
  <c r="H14" i="15"/>
  <c r="H15" i="15"/>
  <c r="H16" i="15"/>
  <c r="H17" i="15"/>
  <c r="H13" i="15"/>
  <c r="H10" i="15"/>
  <c r="H7" i="15"/>
  <c r="D39" i="15"/>
  <c r="C39" i="15"/>
  <c r="H34" i="15"/>
  <c r="H31" i="15"/>
  <c r="H30" i="15"/>
  <c r="H29" i="15"/>
  <c r="G32" i="15"/>
  <c r="F32" i="15"/>
  <c r="E31" i="15"/>
  <c r="E30" i="15"/>
  <c r="E29" i="15"/>
  <c r="D32" i="15"/>
  <c r="E32" i="15" s="1"/>
  <c r="H22" i="15"/>
  <c r="E22" i="15"/>
  <c r="E14" i="15"/>
  <c r="E15" i="15"/>
  <c r="E16" i="15"/>
  <c r="E17" i="15"/>
  <c r="E13" i="15"/>
  <c r="G11" i="15"/>
  <c r="F11" i="15"/>
  <c r="E10" i="15"/>
  <c r="D11" i="15"/>
  <c r="C11" i="15"/>
  <c r="E6" i="15"/>
  <c r="D8" i="15"/>
  <c r="C8" i="15"/>
  <c r="H20" i="15" l="1"/>
  <c r="E39" i="15"/>
  <c r="B68" i="12"/>
  <c r="H11" i="15"/>
  <c r="I10" i="15"/>
  <c r="I31" i="15"/>
  <c r="H32" i="15"/>
  <c r="I32" i="15" s="1"/>
  <c r="I6" i="15"/>
  <c r="I17" i="15"/>
  <c r="I30" i="15"/>
  <c r="E20" i="15"/>
  <c r="H36" i="15"/>
  <c r="I13" i="15"/>
  <c r="I14" i="15"/>
  <c r="I16" i="15"/>
  <c r="E11" i="15"/>
  <c r="I29" i="15"/>
  <c r="I22" i="15"/>
  <c r="D40" i="15"/>
  <c r="E27" i="15"/>
  <c r="I27" i="15" s="1"/>
  <c r="C40" i="15"/>
  <c r="I15" i="15"/>
  <c r="I20" i="15" l="1"/>
  <c r="C68" i="12"/>
  <c r="D68" i="12" s="1"/>
  <c r="E68" i="12" s="1"/>
  <c r="F68" i="12" s="1"/>
  <c r="G68" i="12" s="1"/>
  <c r="H68" i="12" s="1"/>
  <c r="I68" i="12" s="1"/>
  <c r="J68" i="12" s="1"/>
  <c r="K68" i="12" s="1"/>
  <c r="B72" i="12" s="1"/>
  <c r="C72" i="12" s="1"/>
  <c r="D72" i="12" s="1"/>
  <c r="E72" i="12" s="1"/>
  <c r="F72" i="12" s="1"/>
  <c r="G72" i="12" s="1"/>
  <c r="H72" i="12" s="1"/>
  <c r="I72" i="12" s="1"/>
  <c r="J72" i="12" s="1"/>
  <c r="K72" i="12" s="1"/>
  <c r="B76" i="12" s="1"/>
  <c r="C76" i="12" s="1"/>
  <c r="D76" i="12" s="1"/>
  <c r="E76" i="12" s="1"/>
  <c r="F76" i="12" s="1"/>
  <c r="G76" i="12" s="1"/>
  <c r="H76" i="12" s="1"/>
  <c r="I76" i="12" s="1"/>
  <c r="I11" i="15"/>
  <c r="F33" i="10"/>
  <c r="G33" i="10"/>
  <c r="H33" i="10"/>
  <c r="E33" i="10"/>
  <c r="A6" i="10"/>
  <c r="J76" i="12" l="1"/>
  <c r="E56" i="6"/>
  <c r="F56" i="6"/>
  <c r="G56" i="6"/>
  <c r="H56" i="6"/>
  <c r="I56" i="6"/>
  <c r="J56" i="6"/>
  <c r="K56" i="6"/>
  <c r="L56" i="6"/>
  <c r="M56" i="6"/>
  <c r="K76" i="12" l="1"/>
  <c r="G52" i="6"/>
  <c r="G57" i="6" s="1"/>
  <c r="H52" i="6"/>
  <c r="H57" i="6" s="1"/>
  <c r="L52" i="6"/>
  <c r="L57" i="6" s="1"/>
  <c r="D107" i="6"/>
  <c r="D108" i="6" s="1"/>
  <c r="C101" i="6"/>
  <c r="C95" i="6"/>
  <c r="C74" i="6"/>
  <c r="J107" i="6"/>
  <c r="J108" i="6" s="1"/>
  <c r="K52" i="6"/>
  <c r="K57" i="6" s="1"/>
  <c r="I107" i="6"/>
  <c r="I108" i="6" s="1"/>
  <c r="M107" i="6"/>
  <c r="M108" i="6" s="1"/>
  <c r="J52" i="6"/>
  <c r="J57" i="6" s="1"/>
  <c r="C56" i="6"/>
  <c r="C45" i="6"/>
  <c r="M52" i="6"/>
  <c r="M57" i="6" s="1"/>
  <c r="L107" i="6"/>
  <c r="L108" i="6" s="1"/>
  <c r="H107" i="6"/>
  <c r="H108" i="6" s="1"/>
  <c r="K107" i="6"/>
  <c r="K108" i="6" s="1"/>
  <c r="F107" i="6"/>
  <c r="F108" i="6" s="1"/>
  <c r="E107" i="6"/>
  <c r="E108" i="6" s="1"/>
  <c r="I52" i="6"/>
  <c r="I57" i="6" s="1"/>
  <c r="E52" i="6"/>
  <c r="E57" i="6" s="1"/>
  <c r="F52" i="6"/>
  <c r="F57" i="6" s="1"/>
  <c r="G107" i="6"/>
  <c r="G108" i="6" s="1"/>
  <c r="H38" i="15"/>
  <c r="G39" i="15"/>
  <c r="F39" i="15"/>
  <c r="E38" i="15"/>
  <c r="E34" i="15"/>
  <c r="I34" i="15" s="1"/>
  <c r="F8" i="15"/>
  <c r="E7" i="15"/>
  <c r="I7" i="15" s="1"/>
  <c r="G8" i="15"/>
  <c r="C45" i="2"/>
  <c r="D45" i="2"/>
  <c r="C36" i="2"/>
  <c r="C37" i="2" s="1"/>
  <c r="D36" i="2"/>
  <c r="D37" i="2" s="1"/>
  <c r="D48" i="2"/>
  <c r="C48" i="2"/>
  <c r="D75" i="1"/>
  <c r="D89" i="1" s="1"/>
  <c r="D20" i="3" s="1"/>
  <c r="C54" i="1"/>
  <c r="D54" i="1"/>
  <c r="B54" i="1"/>
  <c r="D42" i="1"/>
  <c r="C42" i="1"/>
  <c r="C25" i="1"/>
  <c r="C29" i="1" s="1"/>
  <c r="D25" i="1"/>
  <c r="D29" i="1" s="1"/>
  <c r="C18" i="1"/>
  <c r="D18" i="1"/>
  <c r="D94" i="1" l="1"/>
  <c r="D167" i="6"/>
  <c r="C109" i="6"/>
  <c r="B92" i="1"/>
  <c r="B94" i="1"/>
  <c r="C94" i="1"/>
  <c r="C93" i="1"/>
  <c r="C43" i="1"/>
  <c r="C44" i="1" s="1"/>
  <c r="D93" i="1"/>
  <c r="D49" i="2"/>
  <c r="D52" i="2" s="1"/>
  <c r="C49" i="2"/>
  <c r="C52" i="2" s="1"/>
  <c r="D43" i="1"/>
  <c r="D44" i="1" s="1"/>
  <c r="D92" i="1"/>
  <c r="C92" i="1"/>
  <c r="B80" i="12"/>
  <c r="G40" i="15"/>
  <c r="C47" i="10" s="1"/>
  <c r="D47" i="10" s="1"/>
  <c r="F40" i="15"/>
  <c r="H8" i="15"/>
  <c r="C108" i="6"/>
  <c r="D165" i="6"/>
  <c r="C107" i="6"/>
  <c r="C51" i="6"/>
  <c r="C52" i="6"/>
  <c r="C57" i="6"/>
  <c r="E36" i="15"/>
  <c r="I36" i="15" s="1"/>
  <c r="H39" i="15"/>
  <c r="E8" i="15"/>
  <c r="I38" i="15"/>
  <c r="F18" i="22"/>
  <c r="F16" i="22"/>
  <c r="F15" i="22"/>
  <c r="C50" i="2" l="1"/>
  <c r="D51" i="2"/>
  <c r="C51" i="2"/>
  <c r="D50" i="2"/>
  <c r="C80" i="12"/>
  <c r="I8" i="15"/>
  <c r="E40" i="15"/>
  <c r="H40" i="15"/>
  <c r="I39" i="15"/>
  <c r="I40" i="15" l="1"/>
  <c r="C45" i="15" s="1"/>
  <c r="D55" i="2"/>
  <c r="D47" i="3" s="1"/>
  <c r="C50" i="15"/>
  <c r="C48" i="15" s="1"/>
  <c r="C46" i="15"/>
  <c r="D80" i="12"/>
  <c r="C9" i="10"/>
  <c r="D57" i="2" l="1"/>
  <c r="D56" i="2"/>
  <c r="C47" i="15"/>
  <c r="E80" i="12"/>
  <c r="E40" i="10"/>
  <c r="F40" i="10"/>
  <c r="G40" i="10"/>
  <c r="H40" i="10"/>
  <c r="E12" i="10"/>
  <c r="F12" i="10"/>
  <c r="G12" i="10"/>
  <c r="H12" i="10"/>
  <c r="F9" i="10"/>
  <c r="G9" i="10"/>
  <c r="H9" i="10"/>
  <c r="A31" i="10"/>
  <c r="B31" i="10"/>
  <c r="C31" i="10"/>
  <c r="A32" i="10"/>
  <c r="B32" i="10"/>
  <c r="C32" i="10"/>
  <c r="B33" i="10"/>
  <c r="A34" i="10"/>
  <c r="B34" i="10"/>
  <c r="A35" i="10"/>
  <c r="B35" i="10"/>
  <c r="B37" i="10"/>
  <c r="A38" i="10"/>
  <c r="B38" i="10"/>
  <c r="A39" i="10"/>
  <c r="B39" i="10"/>
  <c r="B40" i="10"/>
  <c r="B21" i="10"/>
  <c r="A22" i="10"/>
  <c r="B22" i="10"/>
  <c r="A23" i="10"/>
  <c r="B23" i="10"/>
  <c r="A24" i="10"/>
  <c r="B24" i="10"/>
  <c r="A27" i="10"/>
  <c r="B27" i="10"/>
  <c r="B28" i="10"/>
  <c r="A29" i="10"/>
  <c r="B29" i="10"/>
  <c r="A30" i="10"/>
  <c r="B30" i="10"/>
  <c r="B12" i="10"/>
  <c r="A13" i="10"/>
  <c r="B13" i="10"/>
  <c r="A14" i="10"/>
  <c r="B14" i="10"/>
  <c r="A15" i="10"/>
  <c r="B15" i="10"/>
  <c r="A16" i="10"/>
  <c r="B16" i="10"/>
  <c r="A17" i="10"/>
  <c r="B17" i="10"/>
  <c r="A18" i="10"/>
  <c r="B18" i="10"/>
  <c r="A10" i="10"/>
  <c r="B10" i="10"/>
  <c r="A11" i="10"/>
  <c r="B11" i="10"/>
  <c r="B9" i="10"/>
  <c r="B6" i="10"/>
  <c r="C27" i="10"/>
  <c r="C17" i="10"/>
  <c r="C16" i="10"/>
  <c r="D188" i="6" l="1"/>
  <c r="F188" i="6"/>
  <c r="E188" i="6"/>
  <c r="F80" i="12"/>
  <c r="D27" i="10"/>
  <c r="D31" i="10"/>
  <c r="D17" i="10"/>
  <c r="D16" i="10"/>
  <c r="D32" i="10"/>
  <c r="D9" i="10"/>
  <c r="H41" i="10"/>
  <c r="G41" i="10"/>
  <c r="F41" i="10"/>
  <c r="E41" i="10"/>
  <c r="E46" i="10" s="1"/>
  <c r="C39" i="10"/>
  <c r="C15" i="10"/>
  <c r="C23" i="10"/>
  <c r="C24" i="10"/>
  <c r="D24" i="10" s="1"/>
  <c r="C40" i="10"/>
  <c r="D40" i="10" s="1"/>
  <c r="C14" i="10"/>
  <c r="C21" i="10"/>
  <c r="D21" i="10" s="1"/>
  <c r="C33" i="10"/>
  <c r="D33" i="10" s="1"/>
  <c r="C11" i="10"/>
  <c r="C18" i="10"/>
  <c r="C35" i="10"/>
  <c r="C30" i="10"/>
  <c r="C37" i="10"/>
  <c r="D37" i="10" s="1"/>
  <c r="G188" i="6" l="1"/>
  <c r="G131" i="6"/>
  <c r="G132" i="6" s="1"/>
  <c r="G80" i="12"/>
  <c r="D14" i="10"/>
  <c r="D35" i="10"/>
  <c r="D23" i="10"/>
  <c r="D18" i="10"/>
  <c r="D15" i="10"/>
  <c r="D30" i="10"/>
  <c r="D11" i="10"/>
  <c r="D39" i="10"/>
  <c r="C28" i="10"/>
  <c r="D28" i="10" s="1"/>
  <c r="C12" i="10"/>
  <c r="D12" i="10" s="1"/>
  <c r="H80" i="12" l="1"/>
  <c r="D123" i="6"/>
  <c r="E123" i="6"/>
  <c r="F123" i="6"/>
  <c r="G123" i="6"/>
  <c r="H123" i="6"/>
  <c r="I123" i="6"/>
  <c r="J123" i="6"/>
  <c r="K123" i="6"/>
  <c r="L123" i="6"/>
  <c r="M123" i="6"/>
  <c r="I80" i="12" l="1"/>
  <c r="C129" i="6"/>
  <c r="C123" i="6"/>
  <c r="J80" i="12" l="1"/>
  <c r="K80" i="12" l="1"/>
  <c r="C187" i="6"/>
  <c r="C186" i="6"/>
  <c r="D181" i="6"/>
  <c r="E181" i="6"/>
  <c r="F181" i="6"/>
  <c r="G181" i="6"/>
  <c r="H181" i="6"/>
  <c r="I181" i="6"/>
  <c r="J181" i="6"/>
  <c r="K181" i="6"/>
  <c r="L181" i="6"/>
  <c r="M181" i="6"/>
  <c r="D154" i="6"/>
  <c r="E154" i="6"/>
  <c r="F154" i="6"/>
  <c r="G154" i="6"/>
  <c r="H154" i="6"/>
  <c r="I154" i="6"/>
  <c r="J154" i="6"/>
  <c r="K154" i="6"/>
  <c r="L154" i="6"/>
  <c r="M154" i="6"/>
  <c r="D162" i="6"/>
  <c r="E162" i="6"/>
  <c r="F162" i="6"/>
  <c r="G162" i="6"/>
  <c r="H162" i="6"/>
  <c r="I162" i="6"/>
  <c r="J162" i="6"/>
  <c r="K162" i="6"/>
  <c r="L162" i="6"/>
  <c r="M162" i="6"/>
  <c r="D164" i="6"/>
  <c r="E164" i="6"/>
  <c r="F164" i="6"/>
  <c r="G164" i="6"/>
  <c r="H164" i="6"/>
  <c r="I164" i="6"/>
  <c r="J164" i="6"/>
  <c r="K164" i="6"/>
  <c r="L164" i="6"/>
  <c r="M164" i="6"/>
  <c r="E167" i="6"/>
  <c r="F167" i="6"/>
  <c r="G167" i="6"/>
  <c r="H167" i="6"/>
  <c r="I167" i="6"/>
  <c r="H13" i="12" s="1"/>
  <c r="J167" i="6"/>
  <c r="I13" i="12" s="1"/>
  <c r="K167" i="6"/>
  <c r="L167" i="6"/>
  <c r="M167" i="6"/>
  <c r="D168" i="6"/>
  <c r="C13" i="12" s="1"/>
  <c r="E168" i="6"/>
  <c r="F168" i="6"/>
  <c r="G168" i="6"/>
  <c r="H168" i="6"/>
  <c r="I168" i="6"/>
  <c r="J168" i="6"/>
  <c r="K168" i="6"/>
  <c r="L168" i="6"/>
  <c r="M168" i="6"/>
  <c r="D169" i="6"/>
  <c r="E169" i="6"/>
  <c r="F169" i="6"/>
  <c r="G169" i="6"/>
  <c r="H169" i="6"/>
  <c r="I169" i="6"/>
  <c r="J169" i="6"/>
  <c r="K169" i="6"/>
  <c r="L169" i="6"/>
  <c r="M169" i="6"/>
  <c r="M112" i="6"/>
  <c r="L112" i="6"/>
  <c r="K112" i="6"/>
  <c r="J112" i="6"/>
  <c r="I112" i="6"/>
  <c r="H112" i="6"/>
  <c r="G112" i="6"/>
  <c r="F112" i="6"/>
  <c r="E112" i="6"/>
  <c r="D112" i="6"/>
  <c r="L13" i="12" l="1"/>
  <c r="D13" i="12"/>
  <c r="G13" i="12"/>
  <c r="K13" i="12"/>
  <c r="F13" i="12"/>
  <c r="E13" i="12"/>
  <c r="J13" i="12"/>
  <c r="C181" i="6"/>
  <c r="C112" i="6"/>
  <c r="C164" i="6"/>
  <c r="C162" i="6"/>
  <c r="C10" i="12"/>
  <c r="C168" i="6"/>
  <c r="C169" i="6"/>
  <c r="C167" i="6"/>
  <c r="C154" i="6"/>
  <c r="D170" i="6"/>
  <c r="E170" i="6"/>
  <c r="F170" i="6"/>
  <c r="G170" i="6"/>
  <c r="H170" i="6"/>
  <c r="I170" i="6"/>
  <c r="J170" i="6"/>
  <c r="K170" i="6"/>
  <c r="L170" i="6"/>
  <c r="M170" i="6"/>
  <c r="D163" i="6"/>
  <c r="E163" i="6"/>
  <c r="F163" i="6"/>
  <c r="G163" i="6"/>
  <c r="H163" i="6"/>
  <c r="I163" i="6"/>
  <c r="J163" i="6"/>
  <c r="K163" i="6"/>
  <c r="L163" i="6"/>
  <c r="M163" i="6"/>
  <c r="E160" i="6"/>
  <c r="G159" i="6"/>
  <c r="M160" i="6"/>
  <c r="D157" i="6"/>
  <c r="E157" i="6"/>
  <c r="F157" i="6"/>
  <c r="G157" i="6"/>
  <c r="H157" i="6"/>
  <c r="I157" i="6"/>
  <c r="J157" i="6"/>
  <c r="K157" i="6"/>
  <c r="L157" i="6"/>
  <c r="M157" i="6"/>
  <c r="D156" i="6"/>
  <c r="E156" i="6"/>
  <c r="F156" i="6"/>
  <c r="G156" i="6"/>
  <c r="H156" i="6"/>
  <c r="I156" i="6"/>
  <c r="J156" i="6"/>
  <c r="K156" i="6"/>
  <c r="L156" i="6"/>
  <c r="M156" i="6"/>
  <c r="D155" i="6"/>
  <c r="E155" i="6"/>
  <c r="F155" i="6"/>
  <c r="G155" i="6"/>
  <c r="H155" i="6"/>
  <c r="I155" i="6"/>
  <c r="J155" i="6"/>
  <c r="K155" i="6"/>
  <c r="L155" i="6"/>
  <c r="M155" i="6"/>
  <c r="D153" i="6"/>
  <c r="E153" i="6"/>
  <c r="F153" i="6"/>
  <c r="G153" i="6"/>
  <c r="H153" i="6"/>
  <c r="I153" i="6"/>
  <c r="J153" i="6"/>
  <c r="K153" i="6"/>
  <c r="L153" i="6"/>
  <c r="M153" i="6"/>
  <c r="E152" i="6"/>
  <c r="F152" i="6"/>
  <c r="G152" i="6"/>
  <c r="H152" i="6"/>
  <c r="I152" i="6"/>
  <c r="J152" i="6"/>
  <c r="K152" i="6"/>
  <c r="L152" i="6"/>
  <c r="M152" i="6"/>
  <c r="B13" i="12" l="1"/>
  <c r="C152" i="6"/>
  <c r="C155" i="6"/>
  <c r="C170" i="6"/>
  <c r="C157" i="6"/>
  <c r="C153" i="6"/>
  <c r="C156" i="6"/>
  <c r="C163" i="6"/>
  <c r="D159" i="6"/>
  <c r="L159" i="6"/>
  <c r="H159" i="6"/>
  <c r="I160" i="6"/>
  <c r="I159" i="6"/>
  <c r="L161" i="6"/>
  <c r="L160" i="6"/>
  <c r="M159" i="6"/>
  <c r="H161" i="6"/>
  <c r="H160" i="6"/>
  <c r="K160" i="6"/>
  <c r="K159" i="6"/>
  <c r="D161" i="6"/>
  <c r="D160" i="6"/>
  <c r="E159" i="6"/>
  <c r="J160" i="6"/>
  <c r="J159" i="6"/>
  <c r="F159" i="6"/>
  <c r="M161" i="6"/>
  <c r="E161" i="6"/>
  <c r="K158" i="6"/>
  <c r="J158" i="6"/>
  <c r="F158" i="6"/>
  <c r="I158" i="6"/>
  <c r="E158" i="6"/>
  <c r="C159" i="6" l="1"/>
  <c r="J161" i="6"/>
  <c r="K161" i="6"/>
  <c r="I161" i="6"/>
  <c r="G161" i="6"/>
  <c r="F160" i="6"/>
  <c r="G158" i="6"/>
  <c r="M165" i="6"/>
  <c r="L11" i="12" s="1"/>
  <c r="L14" i="12" s="1"/>
  <c r="M158" i="6"/>
  <c r="H158" i="6"/>
  <c r="F161" i="6"/>
  <c r="D158" i="6"/>
  <c r="L158" i="6"/>
  <c r="G160" i="6"/>
  <c r="E165" i="6"/>
  <c r="D11" i="12" s="1"/>
  <c r="C160" i="6" l="1"/>
  <c r="C161" i="6"/>
  <c r="C11" i="12"/>
  <c r="C158" i="6"/>
  <c r="D113" i="6"/>
  <c r="J165" i="6"/>
  <c r="I11" i="12" s="1"/>
  <c r="I14" i="12" s="1"/>
  <c r="I165" i="6"/>
  <c r="H11" i="12" s="1"/>
  <c r="H14" i="12" s="1"/>
  <c r="K165" i="6"/>
  <c r="J11" i="12" s="1"/>
  <c r="J14" i="12" s="1"/>
  <c r="H165" i="6"/>
  <c r="G11" i="12" s="1"/>
  <c r="G14" i="12" s="1"/>
  <c r="G165" i="6"/>
  <c r="F11" i="12" s="1"/>
  <c r="F165" i="6"/>
  <c r="E11" i="12" s="1"/>
  <c r="H113" i="6"/>
  <c r="L165" i="6"/>
  <c r="K11" i="12" s="1"/>
  <c r="K14" i="12" s="1"/>
  <c r="I113" i="6"/>
  <c r="M113" i="6"/>
  <c r="E113" i="6"/>
  <c r="B11" i="12" l="1"/>
  <c r="C165" i="6"/>
  <c r="K113" i="6"/>
  <c r="F113" i="6"/>
  <c r="G113" i="6"/>
  <c r="L113" i="6"/>
  <c r="J113" i="6"/>
  <c r="C113" i="6" l="1"/>
  <c r="M148" i="6"/>
  <c r="L148" i="6"/>
  <c r="K148" i="6"/>
  <c r="J148" i="6"/>
  <c r="I148" i="6"/>
  <c r="H148" i="6"/>
  <c r="G148" i="6"/>
  <c r="F148" i="6"/>
  <c r="E148" i="6"/>
  <c r="M147" i="6"/>
  <c r="L147" i="6"/>
  <c r="K147" i="6"/>
  <c r="J147" i="6"/>
  <c r="I147" i="6"/>
  <c r="H147" i="6"/>
  <c r="G147" i="6"/>
  <c r="F147" i="6"/>
  <c r="E147" i="6"/>
  <c r="E146" i="6"/>
  <c r="F146" i="6"/>
  <c r="G146" i="6"/>
  <c r="H146" i="6"/>
  <c r="I146" i="6"/>
  <c r="J146" i="6"/>
  <c r="K146" i="6"/>
  <c r="L146" i="6"/>
  <c r="M146" i="6"/>
  <c r="C147" i="6" l="1"/>
  <c r="C148" i="6"/>
  <c r="C146" i="6"/>
  <c r="F149" i="6" l="1"/>
  <c r="G149" i="6"/>
  <c r="D166" i="6"/>
  <c r="I149" i="6"/>
  <c r="J149" i="6"/>
  <c r="K149" i="6"/>
  <c r="H149" i="6"/>
  <c r="M149" i="6"/>
  <c r="L8" i="12" s="1"/>
  <c r="L149" i="6"/>
  <c r="E149" i="6"/>
  <c r="H8" i="12" l="1"/>
  <c r="H10" i="12" s="1"/>
  <c r="G8" i="12"/>
  <c r="G10" i="12" s="1"/>
  <c r="D8" i="12"/>
  <c r="F8" i="12"/>
  <c r="F10" i="12" s="1"/>
  <c r="J8" i="12"/>
  <c r="J10" i="12" s="1"/>
  <c r="K8" i="12"/>
  <c r="K10" i="12" s="1"/>
  <c r="I8" i="12"/>
  <c r="I10" i="12" s="1"/>
  <c r="E8" i="12"/>
  <c r="E10" i="12" s="1"/>
  <c r="C149" i="6"/>
  <c r="D171" i="6"/>
  <c r="M171" i="6"/>
  <c r="M166" i="6"/>
  <c r="K171" i="6"/>
  <c r="K166" i="6"/>
  <c r="I171" i="6"/>
  <c r="I166" i="6"/>
  <c r="G171" i="6"/>
  <c r="G166" i="6"/>
  <c r="E171" i="6"/>
  <c r="E166" i="6"/>
  <c r="L171" i="6"/>
  <c r="L166" i="6"/>
  <c r="H171" i="6"/>
  <c r="H166" i="6"/>
  <c r="J171" i="6"/>
  <c r="J166" i="6"/>
  <c r="F171" i="6"/>
  <c r="F166" i="6"/>
  <c r="D10" i="12" l="1"/>
  <c r="B8" i="12"/>
  <c r="C166" i="6"/>
  <c r="C171" i="6"/>
  <c r="B7" i="10" l="1"/>
  <c r="B8" i="10"/>
  <c r="F131" i="6" l="1"/>
  <c r="F132" i="6" s="1"/>
  <c r="F189" i="6"/>
  <c r="E131" i="6"/>
  <c r="E132" i="6" s="1"/>
  <c r="E189" i="6"/>
  <c r="G189" i="6"/>
  <c r="C8" i="10"/>
  <c r="C7" i="10"/>
  <c r="G190" i="6" l="1"/>
  <c r="F12" i="12"/>
  <c r="F17" i="12" s="1"/>
  <c r="F190" i="6"/>
  <c r="E12" i="12"/>
  <c r="E17" i="12" s="1"/>
  <c r="E190" i="6"/>
  <c r="D12" i="12"/>
  <c r="D17" i="12" s="1"/>
  <c r="C130" i="6"/>
  <c r="D7" i="10"/>
  <c r="D8" i="10"/>
  <c r="C188" i="6"/>
  <c r="D189" i="6"/>
  <c r="D131" i="6"/>
  <c r="H46" i="10"/>
  <c r="G46" i="10"/>
  <c r="F46" i="10"/>
  <c r="C189" i="6" l="1"/>
  <c r="C12" i="12"/>
  <c r="D132" i="6"/>
  <c r="C132" i="6" s="1"/>
  <c r="C131" i="6"/>
  <c r="D190" i="6"/>
  <c r="C190" i="6" s="1"/>
  <c r="B12" i="12" l="1"/>
  <c r="C14" i="12"/>
  <c r="C17" i="12"/>
  <c r="B17" i="12" s="1"/>
  <c r="C51" i="15"/>
  <c r="C41" i="10"/>
  <c r="D41" i="10" s="1"/>
  <c r="C15" i="12" l="1"/>
  <c r="C48" i="10"/>
  <c r="C46" i="10"/>
  <c r="D46" i="10" s="1"/>
  <c r="D49" i="15"/>
  <c r="C51" i="10" l="1"/>
  <c r="H59" i="10" l="1"/>
  <c r="H122" i="6" s="1"/>
  <c r="D64" i="10"/>
  <c r="I122" i="6" s="1"/>
  <c r="E64" i="10"/>
  <c r="J122" i="6" s="1"/>
  <c r="F64" i="10"/>
  <c r="K122" i="6" s="1"/>
  <c r="G64" i="10"/>
  <c r="L122" i="6" s="1"/>
  <c r="H64" i="10"/>
  <c r="M122" i="6" s="1"/>
  <c r="A51" i="10"/>
  <c r="B41" i="10"/>
  <c r="A8" i="10"/>
  <c r="A7" i="10"/>
  <c r="M124" i="6" l="1"/>
  <c r="M125" i="6" s="1"/>
  <c r="M180" i="6"/>
  <c r="M182" i="6" s="1"/>
  <c r="M183" i="6" s="1"/>
  <c r="L124" i="6"/>
  <c r="L125" i="6" s="1"/>
  <c r="L180" i="6"/>
  <c r="L182" i="6" s="1"/>
  <c r="L183" i="6" s="1"/>
  <c r="J124" i="6"/>
  <c r="J125" i="6" s="1"/>
  <c r="J133" i="6" s="1"/>
  <c r="J136" i="6" s="1"/>
  <c r="J180" i="6"/>
  <c r="J182" i="6" s="1"/>
  <c r="J183" i="6" s="1"/>
  <c r="I124" i="6"/>
  <c r="I125" i="6" s="1"/>
  <c r="I180" i="6"/>
  <c r="I182" i="6" s="1"/>
  <c r="I183" i="6" s="1"/>
  <c r="K124" i="6"/>
  <c r="K125" i="6" s="1"/>
  <c r="K180" i="6"/>
  <c r="K182" i="6" s="1"/>
  <c r="K183" i="6" s="1"/>
  <c r="H124" i="6"/>
  <c r="H125" i="6" s="1"/>
  <c r="H133" i="6" s="1"/>
  <c r="H136" i="6" s="1"/>
  <c r="H180" i="6"/>
  <c r="H182" i="6" s="1"/>
  <c r="H183" i="6" s="1"/>
  <c r="E59" i="10"/>
  <c r="E122" i="6" s="1"/>
  <c r="D59" i="10"/>
  <c r="D122" i="6" s="1"/>
  <c r="F59" i="10"/>
  <c r="F122" i="6" s="1"/>
  <c r="G59" i="10"/>
  <c r="G122" i="6" s="1"/>
  <c r="I192" i="6" l="1"/>
  <c r="I195" i="6" s="1"/>
  <c r="H192" i="6"/>
  <c r="H195" i="6" s="1"/>
  <c r="L133" i="6"/>
  <c r="L136" i="6" s="1"/>
  <c r="I133" i="6"/>
  <c r="I136" i="6" s="1"/>
  <c r="J192" i="6"/>
  <c r="J195" i="6" s="1"/>
  <c r="K192" i="6"/>
  <c r="K195" i="6" s="1"/>
  <c r="M192" i="6"/>
  <c r="M195" i="6" s="1"/>
  <c r="L192" i="6"/>
  <c r="L195" i="6" s="1"/>
  <c r="K133" i="6"/>
  <c r="K136" i="6" s="1"/>
  <c r="M133" i="6"/>
  <c r="M136" i="6" s="1"/>
  <c r="G124" i="6"/>
  <c r="G180" i="6"/>
  <c r="G182" i="6" s="1"/>
  <c r="E180" i="6"/>
  <c r="E182" i="6" s="1"/>
  <c r="E124" i="6"/>
  <c r="D124" i="6"/>
  <c r="D180" i="6"/>
  <c r="C122" i="6"/>
  <c r="F124" i="6"/>
  <c r="F180" i="6"/>
  <c r="F182" i="6" s="1"/>
  <c r="C59" i="10"/>
  <c r="K15" i="12"/>
  <c r="F14" i="12" l="1"/>
  <c r="D14" i="12"/>
  <c r="E14" i="12"/>
  <c r="C124" i="6"/>
  <c r="C180" i="6"/>
  <c r="D182" i="6"/>
  <c r="C182" i="6" s="1"/>
  <c r="K16" i="12"/>
  <c r="J61" i="12"/>
  <c r="B14" i="12" l="1"/>
  <c r="J63" i="12"/>
  <c r="K61" i="12"/>
  <c r="C16" i="12"/>
  <c r="B40" i="2"/>
  <c r="H77" i="12" l="1"/>
  <c r="I77" i="12"/>
  <c r="J77" i="12"/>
  <c r="K77" i="12"/>
  <c r="B81" i="12"/>
  <c r="C81" i="12"/>
  <c r="D81" i="12"/>
  <c r="E81" i="12"/>
  <c r="F81" i="12"/>
  <c r="G81" i="12"/>
  <c r="H81" i="12"/>
  <c r="I81" i="12"/>
  <c r="J81" i="12"/>
  <c r="K81" i="12"/>
  <c r="E69" i="12"/>
  <c r="I69" i="12"/>
  <c r="C73" i="12"/>
  <c r="G73" i="12"/>
  <c r="K73" i="12"/>
  <c r="E77" i="12"/>
  <c r="G69" i="12"/>
  <c r="E73" i="12"/>
  <c r="C77" i="12"/>
  <c r="B73" i="12"/>
  <c r="J73" i="12"/>
  <c r="F69" i="12"/>
  <c r="J69" i="12"/>
  <c r="D73" i="12"/>
  <c r="H73" i="12"/>
  <c r="B77" i="12"/>
  <c r="F77" i="12"/>
  <c r="C69" i="12"/>
  <c r="K69" i="12"/>
  <c r="I73" i="12"/>
  <c r="G77" i="12"/>
  <c r="D69" i="12"/>
  <c r="H69" i="12"/>
  <c r="F73" i="12"/>
  <c r="D77" i="12"/>
  <c r="B69" i="12"/>
  <c r="J15" i="12"/>
  <c r="F15" i="12"/>
  <c r="I15" i="12"/>
  <c r="H15" i="12"/>
  <c r="G15" i="12"/>
  <c r="G16" i="12" s="1"/>
  <c r="E15" i="12"/>
  <c r="D61" i="12" s="1"/>
  <c r="D63" i="12" s="1"/>
  <c r="D15" i="12"/>
  <c r="K62" i="12" l="1"/>
  <c r="L9" i="12" s="1"/>
  <c r="B9" i="12" s="1"/>
  <c r="B61" i="12"/>
  <c r="B63" i="12" s="1"/>
  <c r="H16" i="12"/>
  <c r="G61" i="12"/>
  <c r="G63" i="12" s="1"/>
  <c r="I16" i="12"/>
  <c r="H61" i="12"/>
  <c r="H63" i="12" s="1"/>
  <c r="F61" i="12"/>
  <c r="F63" i="12" s="1"/>
  <c r="J16" i="12"/>
  <c r="I61" i="12"/>
  <c r="I63" i="12" s="1"/>
  <c r="F16" i="12"/>
  <c r="E61" i="12"/>
  <c r="E63" i="12" s="1"/>
  <c r="D16" i="12"/>
  <c r="C61" i="12"/>
  <c r="C63" i="12" s="1"/>
  <c r="E16" i="12"/>
  <c r="L10" i="12" l="1"/>
  <c r="B10" i="12" s="1"/>
  <c r="K63" i="12"/>
  <c r="L15" i="12" l="1"/>
  <c r="B19" i="12" l="1"/>
  <c r="B15" i="12"/>
  <c r="L16" i="12"/>
  <c r="B38" i="2"/>
  <c r="C38" i="2"/>
  <c r="D36" i="3"/>
  <c r="C28" i="3"/>
  <c r="D26" i="3"/>
  <c r="B9" i="3"/>
  <c r="D28" i="3"/>
  <c r="C29" i="3"/>
  <c r="D29" i="3"/>
  <c r="B29" i="3"/>
  <c r="B28" i="3"/>
  <c r="A21" i="3"/>
  <c r="A22" i="3"/>
  <c r="A25" i="3"/>
  <c r="A26" i="3"/>
  <c r="A27" i="3"/>
  <c r="A30" i="3"/>
  <c r="A31" i="3"/>
  <c r="A32" i="3"/>
  <c r="A33" i="3"/>
  <c r="A34" i="3"/>
  <c r="A35" i="3"/>
  <c r="A36" i="3"/>
  <c r="A37" i="3"/>
  <c r="A38" i="3"/>
  <c r="A39" i="3"/>
  <c r="A40" i="3"/>
  <c r="A41" i="3"/>
  <c r="A42" i="3"/>
  <c r="A43" i="3"/>
  <c r="A44" i="3"/>
  <c r="A45" i="3"/>
  <c r="A47" i="3"/>
  <c r="B27" i="5"/>
  <c r="C45" i="3"/>
  <c r="L45" i="3" s="1"/>
  <c r="D45" i="3"/>
  <c r="D48" i="3" s="1"/>
  <c r="B35" i="3"/>
  <c r="C35" i="3"/>
  <c r="D35" i="3"/>
  <c r="B39" i="3"/>
  <c r="B21" i="5" s="1"/>
  <c r="C39" i="3"/>
  <c r="D39" i="3"/>
  <c r="B40" i="3"/>
  <c r="B22" i="5" s="1"/>
  <c r="C40" i="3"/>
  <c r="D40" i="3"/>
  <c r="B32" i="3"/>
  <c r="B17" i="5" s="1"/>
  <c r="C32" i="3"/>
  <c r="D32" i="3"/>
  <c r="B33" i="3"/>
  <c r="C33" i="3"/>
  <c r="D33" i="3"/>
  <c r="B34" i="3"/>
  <c r="B49" i="3" s="1"/>
  <c r="C34" i="3"/>
  <c r="D34" i="3"/>
  <c r="C26" i="3"/>
  <c r="C25" i="3"/>
  <c r="H46" i="3" s="1"/>
  <c r="D25" i="3"/>
  <c r="C19" i="3"/>
  <c r="D19" i="3"/>
  <c r="B19" i="3"/>
  <c r="B15" i="3"/>
  <c r="C17" i="3"/>
  <c r="D17" i="3"/>
  <c r="C18" i="3"/>
  <c r="D18" i="3"/>
  <c r="B18" i="3"/>
  <c r="B17" i="3"/>
  <c r="B12" i="3"/>
  <c r="C7" i="3"/>
  <c r="D7" i="3"/>
  <c r="C8" i="3"/>
  <c r="D8" i="3"/>
  <c r="C9" i="3"/>
  <c r="D9" i="3"/>
  <c r="B8" i="3"/>
  <c r="B7" i="3"/>
  <c r="C47" i="2"/>
  <c r="D47" i="2"/>
  <c r="B47" i="2"/>
  <c r="C46" i="2"/>
  <c r="D46" i="2"/>
  <c r="B46" i="2"/>
  <c r="B50" i="3" l="1"/>
  <c r="I46" i="3"/>
  <c r="I47" i="3"/>
  <c r="D49" i="3"/>
  <c r="M45" i="3"/>
  <c r="B18" i="12"/>
  <c r="B16" i="12"/>
  <c r="B11" i="3"/>
  <c r="B87" i="5" s="1"/>
  <c r="D16" i="3"/>
  <c r="C16" i="3"/>
  <c r="H34" i="3"/>
  <c r="H29" i="3"/>
  <c r="H40" i="3"/>
  <c r="H39" i="3"/>
  <c r="H25" i="3"/>
  <c r="H33" i="3"/>
  <c r="H45" i="3"/>
  <c r="H32" i="3"/>
  <c r="H28" i="3"/>
  <c r="H35" i="3"/>
  <c r="H26" i="3"/>
  <c r="I28" i="3"/>
  <c r="I35" i="3"/>
  <c r="I39" i="3"/>
  <c r="I25" i="3"/>
  <c r="I33" i="3"/>
  <c r="I45" i="3"/>
  <c r="I29" i="3"/>
  <c r="I36" i="3"/>
  <c r="I34" i="3"/>
  <c r="I32" i="3"/>
  <c r="I40" i="3"/>
  <c r="I26" i="3"/>
  <c r="L9" i="3"/>
  <c r="L7" i="3"/>
  <c r="M14" i="3"/>
  <c r="M12" i="3"/>
  <c r="M18" i="3"/>
  <c r="M19" i="3"/>
  <c r="M33" i="3"/>
  <c r="M35" i="3"/>
  <c r="L28" i="3"/>
  <c r="D74" i="5"/>
  <c r="D67" i="5"/>
  <c r="D73" i="5"/>
  <c r="D66" i="5"/>
  <c r="C73" i="5"/>
  <c r="C66" i="5"/>
  <c r="C74" i="5"/>
  <c r="C67" i="5"/>
  <c r="L29" i="3"/>
  <c r="M34" i="3"/>
  <c r="L33" i="3"/>
  <c r="L35" i="3"/>
  <c r="M8" i="3"/>
  <c r="L12" i="3"/>
  <c r="M15" i="3"/>
  <c r="L14" i="3"/>
  <c r="L18" i="3"/>
  <c r="L19" i="3"/>
  <c r="M17" i="3"/>
  <c r="L8" i="3"/>
  <c r="M13" i="3"/>
  <c r="L15" i="3"/>
  <c r="M9" i="3"/>
  <c r="M7" i="3"/>
  <c r="L13" i="3"/>
  <c r="L17" i="3"/>
  <c r="C27" i="5"/>
  <c r="M39" i="3"/>
  <c r="D21" i="5"/>
  <c r="M25" i="3"/>
  <c r="D13" i="5"/>
  <c r="L34" i="3"/>
  <c r="M40" i="3"/>
  <c r="D22" i="5"/>
  <c r="L39" i="3"/>
  <c r="C21" i="5"/>
  <c r="L32" i="3"/>
  <c r="C17" i="5"/>
  <c r="M28" i="3"/>
  <c r="D18" i="5"/>
  <c r="C13" i="5"/>
  <c r="M32" i="3"/>
  <c r="D17" i="5"/>
  <c r="L40" i="3"/>
  <c r="C22" i="5"/>
  <c r="D27" i="5"/>
  <c r="M29" i="3"/>
  <c r="M26" i="3"/>
  <c r="B36" i="3"/>
  <c r="B18" i="5" s="1"/>
  <c r="D82" i="5"/>
  <c r="C82" i="5"/>
  <c r="C80" i="5"/>
  <c r="D81" i="5"/>
  <c r="D80" i="5"/>
  <c r="C81" i="5"/>
  <c r="C36" i="3"/>
  <c r="M36" i="3" s="1"/>
  <c r="D38" i="2"/>
  <c r="B26" i="3"/>
  <c r="B16" i="3"/>
  <c r="D11" i="3"/>
  <c r="C87" i="5"/>
  <c r="D50" i="3" l="1"/>
  <c r="D87" i="5"/>
  <c r="H36" i="3"/>
  <c r="L26" i="3"/>
  <c r="M11" i="3"/>
  <c r="L16" i="3"/>
  <c r="L11" i="3"/>
  <c r="M16" i="3"/>
  <c r="L36" i="3"/>
  <c r="C18" i="5"/>
  <c r="C41" i="3" l="1"/>
  <c r="H41" i="3" s="1"/>
  <c r="D41" i="3"/>
  <c r="I41" i="3" s="1"/>
  <c r="B41" i="3"/>
  <c r="B23" i="5" s="1"/>
  <c r="B39" i="2"/>
  <c r="B37" i="3"/>
  <c r="B19" i="5" s="1"/>
  <c r="C39" i="2"/>
  <c r="D39" i="2"/>
  <c r="D37" i="3"/>
  <c r="I37" i="3" s="1"/>
  <c r="C85" i="1"/>
  <c r="D85" i="1"/>
  <c r="F11" i="22" s="1"/>
  <c r="B85" i="1"/>
  <c r="C82" i="1"/>
  <c r="D82" i="1"/>
  <c r="B82" i="1"/>
  <c r="F17" i="22"/>
  <c r="F10" i="22" l="1"/>
  <c r="D6" i="3"/>
  <c r="D5" i="3" s="1"/>
  <c r="C6" i="3"/>
  <c r="M41" i="3"/>
  <c r="D23" i="5"/>
  <c r="D19" i="5"/>
  <c r="L41" i="3"/>
  <c r="C23" i="5"/>
  <c r="D4" i="3"/>
  <c r="C4" i="3"/>
  <c r="B4" i="3"/>
  <c r="D36" i="5"/>
  <c r="C36" i="5"/>
  <c r="C25" i="2"/>
  <c r="C40" i="2" s="1"/>
  <c r="C27" i="2"/>
  <c r="B43" i="3"/>
  <c r="B25" i="5" s="1"/>
  <c r="B30" i="3"/>
  <c r="B15" i="5" s="1"/>
  <c r="D43" i="3"/>
  <c r="I43" i="3" s="1"/>
  <c r="D30" i="3"/>
  <c r="I30" i="3" s="1"/>
  <c r="D26" i="2"/>
  <c r="C30" i="3"/>
  <c r="H30" i="3" s="1"/>
  <c r="C43" i="3"/>
  <c r="H43" i="3" s="1"/>
  <c r="D27" i="2"/>
  <c r="D25" i="2"/>
  <c r="D40" i="2" s="1"/>
  <c r="B6" i="3"/>
  <c r="D35" i="5"/>
  <c r="D27" i="3"/>
  <c r="I27" i="3" s="1"/>
  <c r="C27" i="3"/>
  <c r="H27" i="3" s="1"/>
  <c r="C37" i="3"/>
  <c r="H37" i="3" s="1"/>
  <c r="D21" i="3" l="1"/>
  <c r="I4" i="3" s="1"/>
  <c r="F12" i="22"/>
  <c r="C21" i="22" s="1"/>
  <c r="D10" i="3"/>
  <c r="D91" i="5" s="1"/>
  <c r="D31" i="3"/>
  <c r="I31" i="3" s="1"/>
  <c r="D34" i="5" s="1"/>
  <c r="C31" i="3"/>
  <c r="H31" i="3" s="1"/>
  <c r="C34" i="5" s="1"/>
  <c r="D72" i="5"/>
  <c r="D65" i="5"/>
  <c r="M6" i="3"/>
  <c r="C72" i="5"/>
  <c r="C65" i="5"/>
  <c r="D86" i="5"/>
  <c r="D85" i="5"/>
  <c r="D71" i="5"/>
  <c r="D64" i="5"/>
  <c r="C70" i="5"/>
  <c r="C63" i="5"/>
  <c r="D70" i="5"/>
  <c r="D63" i="5"/>
  <c r="C5" i="3"/>
  <c r="M5" i="3" s="1"/>
  <c r="C79" i="5"/>
  <c r="L6" i="3"/>
  <c r="D79" i="5"/>
  <c r="C77" i="5"/>
  <c r="L4" i="3"/>
  <c r="D77" i="5"/>
  <c r="M4" i="3"/>
  <c r="D78" i="5"/>
  <c r="L30" i="3"/>
  <c r="C15" i="5"/>
  <c r="L37" i="3"/>
  <c r="C19" i="5"/>
  <c r="M37" i="3"/>
  <c r="M27" i="3"/>
  <c r="D14" i="5"/>
  <c r="M30" i="3"/>
  <c r="D15" i="5"/>
  <c r="C14" i="5"/>
  <c r="L43" i="3"/>
  <c r="C25" i="5"/>
  <c r="M43" i="3"/>
  <c r="D25" i="5"/>
  <c r="D42" i="2"/>
  <c r="D38" i="3"/>
  <c r="I38" i="3" s="1"/>
  <c r="D41" i="2"/>
  <c r="D7" i="5"/>
  <c r="B5" i="3"/>
  <c r="B10" i="3" s="1"/>
  <c r="B91" i="5" s="1"/>
  <c r="C38" i="3"/>
  <c r="H38" i="3" s="1"/>
  <c r="C35" i="5"/>
  <c r="C42" i="3"/>
  <c r="H42" i="3" s="1"/>
  <c r="C55" i="2"/>
  <c r="C47" i="3" s="1"/>
  <c r="D42" i="3"/>
  <c r="I42" i="3" s="1"/>
  <c r="C42" i="2"/>
  <c r="C41" i="2"/>
  <c r="C48" i="3" l="1"/>
  <c r="H47" i="3"/>
  <c r="L47" i="3"/>
  <c r="M47" i="3"/>
  <c r="C57" i="2"/>
  <c r="C56" i="2"/>
  <c r="F19" i="22"/>
  <c r="B92" i="5"/>
  <c r="B22" i="3"/>
  <c r="C10" i="3"/>
  <c r="C91" i="5" s="1"/>
  <c r="C78" i="5"/>
  <c r="D90" i="5"/>
  <c r="D16" i="5"/>
  <c r="C16" i="5"/>
  <c r="M31" i="3"/>
  <c r="C21" i="3"/>
  <c r="H4" i="3" s="1"/>
  <c r="I10" i="3"/>
  <c r="D48" i="5"/>
  <c r="I5" i="3"/>
  <c r="I6" i="3"/>
  <c r="I21" i="3"/>
  <c r="I7" i="3"/>
  <c r="I19" i="3"/>
  <c r="I8" i="3"/>
  <c r="I12" i="3"/>
  <c r="I17" i="3"/>
  <c r="I14" i="3"/>
  <c r="I18" i="3"/>
  <c r="I9" i="3"/>
  <c r="I13" i="3"/>
  <c r="I15" i="3"/>
  <c r="I16" i="3"/>
  <c r="I11" i="3"/>
  <c r="L5" i="3"/>
  <c r="B86" i="5"/>
  <c r="B85" i="5"/>
  <c r="C86" i="5"/>
  <c r="C85" i="5"/>
  <c r="C71" i="5"/>
  <c r="C64" i="5"/>
  <c r="B94" i="5"/>
  <c r="D95" i="5"/>
  <c r="D97" i="5"/>
  <c r="D69" i="5"/>
  <c r="D62" i="5"/>
  <c r="D96" i="5"/>
  <c r="C7" i="5"/>
  <c r="D5" i="5"/>
  <c r="M42" i="3"/>
  <c r="D24" i="5"/>
  <c r="C20" i="5"/>
  <c r="M38" i="3"/>
  <c r="D20" i="5"/>
  <c r="C24" i="5"/>
  <c r="B6" i="5"/>
  <c r="D76" i="5"/>
  <c r="B7" i="5"/>
  <c r="B21" i="3"/>
  <c r="G5" i="3" s="1"/>
  <c r="C44" i="3"/>
  <c r="H44" i="3" s="1"/>
  <c r="D44" i="3"/>
  <c r="I44" i="3" s="1"/>
  <c r="H48" i="3" l="1"/>
  <c r="C49" i="3"/>
  <c r="L48" i="3"/>
  <c r="M48" i="3"/>
  <c r="C48" i="5"/>
  <c r="C52" i="5" s="1"/>
  <c r="C22" i="3"/>
  <c r="H22" i="3" s="1"/>
  <c r="C92" i="5"/>
  <c r="D6" i="5"/>
  <c r="D10" i="5" s="1"/>
  <c r="D92" i="5"/>
  <c r="D22" i="3"/>
  <c r="I22" i="3" s="1"/>
  <c r="M10" i="3"/>
  <c r="C43" i="5"/>
  <c r="C90" i="5"/>
  <c r="D58" i="5"/>
  <c r="D93" i="5"/>
  <c r="I20" i="3"/>
  <c r="C6" i="5"/>
  <c r="C10" i="5" s="1"/>
  <c r="D94" i="5"/>
  <c r="B90" i="5"/>
  <c r="G10" i="3"/>
  <c r="M20" i="3"/>
  <c r="L20" i="3"/>
  <c r="D53" i="5"/>
  <c r="C94" i="5"/>
  <c r="C62" i="5"/>
  <c r="H17" i="3"/>
  <c r="H11" i="3"/>
  <c r="H8" i="3"/>
  <c r="H16" i="3"/>
  <c r="H19" i="3"/>
  <c r="M21" i="3"/>
  <c r="C97" i="5"/>
  <c r="H18" i="3"/>
  <c r="H14" i="3"/>
  <c r="H10" i="3"/>
  <c r="C69" i="5"/>
  <c r="H15" i="3"/>
  <c r="C58" i="5"/>
  <c r="C76" i="5"/>
  <c r="C93" i="5"/>
  <c r="C96" i="5"/>
  <c r="C53" i="5"/>
  <c r="C5" i="5"/>
  <c r="C95" i="5"/>
  <c r="H12" i="3"/>
  <c r="H9" i="3"/>
  <c r="H13" i="3"/>
  <c r="H5" i="3"/>
  <c r="H7" i="3"/>
  <c r="H21" i="3"/>
  <c r="G20" i="3"/>
  <c r="D43" i="5"/>
  <c r="H20" i="3"/>
  <c r="H6" i="3"/>
  <c r="D52" i="5"/>
  <c r="D57" i="5"/>
  <c r="G21" i="3"/>
  <c r="G12" i="3"/>
  <c r="G17" i="3"/>
  <c r="G19" i="3"/>
  <c r="G8" i="3"/>
  <c r="G7" i="3"/>
  <c r="G9" i="3"/>
  <c r="G15" i="3"/>
  <c r="G14" i="3"/>
  <c r="G18" i="3"/>
  <c r="G13" i="3"/>
  <c r="G16" i="3"/>
  <c r="G11" i="3"/>
  <c r="G6" i="3"/>
  <c r="G4" i="3"/>
  <c r="G22" i="3"/>
  <c r="B10" i="5"/>
  <c r="B97" i="5"/>
  <c r="B93" i="5"/>
  <c r="B96" i="5"/>
  <c r="B95" i="5"/>
  <c r="B53" i="5"/>
  <c r="B58" i="5"/>
  <c r="L10" i="3"/>
  <c r="B5" i="5"/>
  <c r="L21" i="3"/>
  <c r="M44" i="3"/>
  <c r="D26" i="5"/>
  <c r="C26" i="5"/>
  <c r="B8" i="5"/>
  <c r="D37" i="5"/>
  <c r="C37" i="5"/>
  <c r="C50" i="3" l="1"/>
  <c r="M49" i="3"/>
  <c r="C47" i="5"/>
  <c r="C51" i="5" s="1"/>
  <c r="C57" i="5"/>
  <c r="D8" i="5"/>
  <c r="L22" i="3"/>
  <c r="C8" i="5"/>
  <c r="C9" i="5" s="1"/>
  <c r="M22" i="3"/>
  <c r="C49" i="5"/>
  <c r="D47" i="5"/>
  <c r="D51" i="5" s="1"/>
  <c r="D45" i="5"/>
  <c r="D49" i="5"/>
  <c r="C45" i="5"/>
  <c r="D28" i="5"/>
  <c r="C28" i="5"/>
  <c r="L50" i="3" l="1"/>
  <c r="M50" i="3"/>
  <c r="D9" i="5"/>
  <c r="D30" i="5"/>
  <c r="I48" i="3"/>
  <c r="D38" i="5"/>
  <c r="C38" i="5"/>
  <c r="C29" i="5"/>
  <c r="D29" i="5"/>
  <c r="I50" i="3" l="1"/>
  <c r="D39" i="5" s="1"/>
  <c r="H49" i="3"/>
  <c r="C40" i="5" s="1"/>
  <c r="C44" i="5"/>
  <c r="H50" i="3"/>
  <c r="C39" i="5" s="1"/>
  <c r="C30" i="5"/>
  <c r="I49" i="3"/>
  <c r="D40" i="5" s="1"/>
  <c r="D44" i="5"/>
  <c r="D31" i="5" l="1"/>
  <c r="C31" i="5"/>
  <c r="D56" i="5"/>
  <c r="D54" i="5"/>
  <c r="D59" i="5" s="1"/>
  <c r="C56" i="5"/>
  <c r="C54" i="5"/>
  <c r="C59" i="5" s="1"/>
  <c r="B27" i="3"/>
  <c r="B25" i="3"/>
  <c r="G46" i="3" l="1"/>
  <c r="G47" i="3"/>
  <c r="G48" i="3"/>
  <c r="G49" i="3"/>
  <c r="G50" i="3"/>
  <c r="G27" i="3"/>
  <c r="G30" i="3"/>
  <c r="G33" i="3"/>
  <c r="G37" i="3"/>
  <c r="B35" i="5" s="1"/>
  <c r="G41" i="3"/>
  <c r="B36" i="5" s="1"/>
  <c r="G45" i="3"/>
  <c r="G43" i="3"/>
  <c r="G34" i="3"/>
  <c r="G29" i="3"/>
  <c r="G32" i="3"/>
  <c r="G36" i="3"/>
  <c r="G40" i="3"/>
  <c r="G25" i="3"/>
  <c r="G28" i="3"/>
  <c r="G35" i="3"/>
  <c r="G39" i="3"/>
  <c r="G26" i="3"/>
  <c r="B71" i="5"/>
  <c r="B64" i="5"/>
  <c r="B74" i="5"/>
  <c r="B67" i="5"/>
  <c r="B73" i="5"/>
  <c r="B66" i="5"/>
  <c r="B72" i="5"/>
  <c r="B65" i="5"/>
  <c r="B63" i="5"/>
  <c r="B70" i="5"/>
  <c r="B48" i="5"/>
  <c r="B52" i="5" s="1"/>
  <c r="B62" i="5"/>
  <c r="B69" i="5"/>
  <c r="B13" i="5"/>
  <c r="L25" i="3"/>
  <c r="B14" i="5"/>
  <c r="L27" i="3"/>
  <c r="B77" i="5"/>
  <c r="B78" i="5"/>
  <c r="B82" i="5"/>
  <c r="B27" i="2"/>
  <c r="B79" i="5"/>
  <c r="B76" i="5"/>
  <c r="B80" i="5"/>
  <c r="B81" i="5"/>
  <c r="B38" i="3" l="1"/>
  <c r="G38" i="3" s="1"/>
  <c r="B31" i="3"/>
  <c r="B41" i="2"/>
  <c r="B42" i="2"/>
  <c r="B42" i="3"/>
  <c r="G42" i="3" s="1"/>
  <c r="B57" i="5"/>
  <c r="L38" i="3" l="1"/>
  <c r="B20" i="5"/>
  <c r="B16" i="5"/>
  <c r="G31" i="3"/>
  <c r="B34" i="5" s="1"/>
  <c r="L31" i="3"/>
  <c r="B24" i="5"/>
  <c r="L42" i="3"/>
  <c r="B44" i="3"/>
  <c r="G44" i="3" s="1"/>
  <c r="B43" i="5" l="1"/>
  <c r="B26" i="5"/>
  <c r="L44" i="3"/>
  <c r="B37" i="5"/>
  <c r="B47" i="5" l="1"/>
  <c r="B51" i="5" s="1"/>
  <c r="B45" i="5"/>
  <c r="B49" i="5"/>
  <c r="B28" i="5"/>
  <c r="B38" i="5" l="1"/>
  <c r="B29" i="5"/>
  <c r="B40" i="5" l="1"/>
  <c r="B44" i="5"/>
  <c r="B30" i="5"/>
  <c r="L49" i="3"/>
  <c r="B39" i="5" l="1"/>
  <c r="B56" i="5"/>
  <c r="B54" i="5"/>
  <c r="B59" i="5" s="1"/>
  <c r="B31" i="5"/>
  <c r="E48" i="10" l="1"/>
  <c r="F48" i="10" l="1"/>
  <c r="E69" i="10" l="1"/>
  <c r="G48" i="10"/>
  <c r="E72" i="10" l="1"/>
  <c r="D96" i="23" l="1"/>
  <c r="D98" i="23" l="1"/>
  <c r="E97" i="23" s="1"/>
  <c r="F69" i="10"/>
  <c r="F72" i="10" l="1"/>
  <c r="H48" i="10"/>
  <c r="E96" i="23" l="1"/>
  <c r="D48" i="10"/>
  <c r="E98" i="23" l="1"/>
  <c r="F97" i="23" s="1"/>
  <c r="G69" i="10"/>
  <c r="G72" i="10" s="1"/>
  <c r="F96" i="23" l="1"/>
  <c r="F98" i="23" l="1"/>
  <c r="G97" i="23" s="1"/>
  <c r="G98" i="23" s="1"/>
  <c r="H97" i="23" s="1"/>
  <c r="H98" i="23" s="1"/>
  <c r="I97" i="23" s="1"/>
  <c r="I98" i="23" l="1"/>
  <c r="J97" i="23" s="1"/>
  <c r="E58" i="6"/>
  <c r="E59" i="6" s="1"/>
  <c r="F58" i="6" s="1"/>
  <c r="F59" i="6" s="1"/>
  <c r="G58" i="6" s="1"/>
  <c r="G59" i="6" s="1"/>
  <c r="H58" i="6" s="1"/>
  <c r="H59" i="6" s="1"/>
  <c r="I58" i="6" s="1"/>
  <c r="I59" i="6" s="1"/>
  <c r="J58" i="6" s="1"/>
  <c r="J59" i="6" s="1"/>
  <c r="K58" i="6" s="1"/>
  <c r="K59" i="6" s="1"/>
  <c r="L58" i="6" s="1"/>
  <c r="L59" i="6" s="1"/>
  <c r="M58" i="6" s="1"/>
  <c r="M59" i="6" s="1"/>
  <c r="J98" i="23" l="1"/>
  <c r="K97" i="23" s="1"/>
  <c r="K98" i="23" l="1"/>
  <c r="L97" i="23" s="1"/>
  <c r="L98" i="23" l="1"/>
  <c r="D51" i="10"/>
  <c r="D177" i="6"/>
  <c r="E177" i="6"/>
  <c r="E178" i="6" s="1"/>
  <c r="E183" i="6" s="1"/>
  <c r="E192" i="6" s="1"/>
  <c r="E195" i="6" s="1"/>
  <c r="F177" i="6"/>
  <c r="F178" i="6" s="1"/>
  <c r="F183" i="6" s="1"/>
  <c r="F192" i="6" s="1"/>
  <c r="F195" i="6" s="1"/>
  <c r="G177" i="6"/>
  <c r="G178" i="6" s="1"/>
  <c r="G183" i="6" s="1"/>
  <c r="G192" i="6" s="1"/>
  <c r="G195" i="6" s="1"/>
  <c r="E119" i="6"/>
  <c r="E120" i="6" s="1"/>
  <c r="E125" i="6" s="1"/>
  <c r="E133" i="6" s="1"/>
  <c r="E136" i="6" s="1"/>
  <c r="F119" i="6"/>
  <c r="F120" i="6" s="1"/>
  <c r="F125" i="6" s="1"/>
  <c r="F133" i="6" s="1"/>
  <c r="F136" i="6" s="1"/>
  <c r="G119" i="6"/>
  <c r="G120" i="6" s="1"/>
  <c r="G125" i="6" s="1"/>
  <c r="G133" i="6" s="1"/>
  <c r="G136" i="6" s="1"/>
  <c r="D119" i="6"/>
  <c r="D120" i="6" s="1"/>
  <c r="C120" i="6" l="1"/>
  <c r="C119" i="6"/>
  <c r="C177" i="6"/>
  <c r="D178" i="6"/>
  <c r="D125" i="6"/>
  <c r="D133" i="6" l="1"/>
  <c r="C125" i="6"/>
  <c r="C178" i="6"/>
  <c r="D183" i="6"/>
  <c r="C183" i="6" l="1"/>
  <c r="D192" i="6"/>
  <c r="C133" i="6"/>
  <c r="D136" i="6"/>
  <c r="C136" i="6" l="1"/>
  <c r="D138" i="6"/>
  <c r="E137" i="6" s="1"/>
  <c r="E138" i="6" s="1"/>
  <c r="F137" i="6" s="1"/>
  <c r="F138" i="6" s="1"/>
  <c r="G137" i="6" s="1"/>
  <c r="G138" i="6" s="1"/>
  <c r="H137" i="6" s="1"/>
  <c r="H138" i="6" s="1"/>
  <c r="I137" i="6" s="1"/>
  <c r="I138" i="6" s="1"/>
  <c r="J137" i="6" s="1"/>
  <c r="J138" i="6" s="1"/>
  <c r="K137" i="6" s="1"/>
  <c r="K138" i="6" s="1"/>
  <c r="L137" i="6" s="1"/>
  <c r="L138" i="6" s="1"/>
  <c r="M137" i="6" s="1"/>
  <c r="M138" i="6" s="1"/>
  <c r="C192" i="6"/>
  <c r="D195" i="6"/>
  <c r="C195" i="6" s="1"/>
</calcChain>
</file>

<file path=xl/sharedStrings.xml><?xml version="1.0" encoding="utf-8"?>
<sst xmlns="http://schemas.openxmlformats.org/spreadsheetml/2006/main" count="1084" uniqueCount="644">
  <si>
    <t>N-2</t>
  </si>
  <si>
    <t>N-1</t>
  </si>
  <si>
    <t>N</t>
  </si>
  <si>
    <t>1. Terenuri si constructii</t>
  </si>
  <si>
    <t>2. Instalatii tehnice si masini</t>
  </si>
  <si>
    <t>I.Stocuri:</t>
  </si>
  <si>
    <t>1. Materii prime si materiale consumabile</t>
  </si>
  <si>
    <t>2. Productia in curs de executie</t>
  </si>
  <si>
    <t>3. Produse finite si marfuri</t>
  </si>
  <si>
    <t>4. Avansuri pentru cumparari stocuri</t>
  </si>
  <si>
    <t>Sold Creditor</t>
  </si>
  <si>
    <t>Sold Debitor</t>
  </si>
  <si>
    <t>Repartizarea profitului</t>
  </si>
  <si>
    <t>3. Alte instalatii, utilaje si mobilier</t>
  </si>
  <si>
    <t>C.Cheltuieli in avans</t>
  </si>
  <si>
    <t>IV.Casa si conturi la banci</t>
  </si>
  <si>
    <t>III.Investitii financiare pe termen scurt</t>
  </si>
  <si>
    <t>II.Creante</t>
  </si>
  <si>
    <t>A.Active imobilizate</t>
  </si>
  <si>
    <t>I.Imobilizari necorporale</t>
  </si>
  <si>
    <t>II.Imobilizari corporale</t>
  </si>
  <si>
    <t>III.Imobilizari financiare</t>
  </si>
  <si>
    <t>B.Active circulante</t>
  </si>
  <si>
    <t>F.Total active minus datorii curente</t>
  </si>
  <si>
    <t>I.Venituri in avans</t>
  </si>
  <si>
    <t>J.Capital si rezerve</t>
  </si>
  <si>
    <t>Datorii comerciale - furnizori</t>
  </si>
  <si>
    <t>1.  Împrumuturi din emisiunea de obligatiuni, prezentându-se separat împrumuturile din emisiunea de obligatiuni convertibile</t>
  </si>
  <si>
    <t>2. Sume datorate institutiilor de credit</t>
  </si>
  <si>
    <t>3. Avansuri încasate în contul comenzilor</t>
  </si>
  <si>
    <t>4. Datorii comerciale - furnizori</t>
  </si>
  <si>
    <t>5. Efecte de comert de platit</t>
  </si>
  <si>
    <t>6. Sume datorate entitatilor afiliate</t>
  </si>
  <si>
    <t>7. Sume datorate entitatilor de care compania este legata în virtutea intereselor de participare</t>
  </si>
  <si>
    <t>8. Alte datorii, inclusiv datoriile fiscale si datoriile privind asigurarile sociale</t>
  </si>
  <si>
    <t>1. Împrumuturi din emisiunea de obligatiuni, prezentându-se separat împrumuturile din emisiunea de obligatiuni convertibile</t>
  </si>
  <si>
    <t xml:space="preserve">5. Efecte de comert de platit </t>
  </si>
  <si>
    <t xml:space="preserve">6. Sume datorate entitatilor afiliate </t>
  </si>
  <si>
    <t xml:space="preserve">8. Alte datorii, inclusiv datoriile fiscale si datoriile privind asigurarile sociale </t>
  </si>
  <si>
    <t>II.Prime de capital</t>
  </si>
  <si>
    <t>III.Rezerve din reevaluare</t>
  </si>
  <si>
    <t>V.Rezultatul reportat</t>
  </si>
  <si>
    <t>VI.Rezultatul exercitiului financiar</t>
  </si>
  <si>
    <t>TOTAL ACTIV</t>
  </si>
  <si>
    <t>TOTAL CAPITALURI SI DATORII</t>
  </si>
  <si>
    <t>IV.Rezerve</t>
  </si>
  <si>
    <t>Active imobilizate - total</t>
  </si>
  <si>
    <t>Active circulante - total</t>
  </si>
  <si>
    <t>Stocuri - total</t>
  </si>
  <si>
    <t>Datorii ce trebuie platite intr-o perioada mai mare de un an - total</t>
  </si>
  <si>
    <t>Capitaluri proprii - total</t>
  </si>
  <si>
    <t>Imobilizari corporale - total</t>
  </si>
  <si>
    <t>Patrimoniul public</t>
  </si>
  <si>
    <t>Capitaluri - total</t>
  </si>
  <si>
    <t>Cifra de afaceri neta</t>
  </si>
  <si>
    <t>Rezultatul din exploatare</t>
  </si>
  <si>
    <t>Rezultatul din exploatare Profit</t>
  </si>
  <si>
    <t>Rezultatul din exploatare Pierdere</t>
  </si>
  <si>
    <t>Venituri financiare</t>
  </si>
  <si>
    <t>Cheltuieli financiare</t>
  </si>
  <si>
    <t>Rezultatul financiar</t>
  </si>
  <si>
    <t>Rezultatul financiar Profit</t>
  </si>
  <si>
    <t>Rezultatul financiar Pierdere</t>
  </si>
  <si>
    <t>Rezultatul curent</t>
  </si>
  <si>
    <t>Rezultatul curent Profit</t>
  </si>
  <si>
    <t>Rezultatul curent Pierdere</t>
  </si>
  <si>
    <t>Venituri extraordinare</t>
  </si>
  <si>
    <t>Cheltuieli extraordinare</t>
  </si>
  <si>
    <t>Rezultatul extraordinar</t>
  </si>
  <si>
    <t>Rezultatul extraordinar Profit</t>
  </si>
  <si>
    <t>Rezultatul extraordinar Pierdere</t>
  </si>
  <si>
    <t>Venituri totale</t>
  </si>
  <si>
    <t>Cheltuieli totale</t>
  </si>
  <si>
    <t>Rezultatul brut</t>
  </si>
  <si>
    <t>Rezultatul brut Profit</t>
  </si>
  <si>
    <t>Rezultatul brut Pierdere</t>
  </si>
  <si>
    <t>Rezultatul net</t>
  </si>
  <si>
    <t>Rezultatul net Profit</t>
  </si>
  <si>
    <t>Rezultatul net Pierdere</t>
  </si>
  <si>
    <t>Alte venituri din exploatare</t>
  </si>
  <si>
    <t>Venituri din exploatare - total</t>
  </si>
  <si>
    <t xml:space="preserve">Cheltuieli cu materiile prime şi materialele consumabile </t>
  </si>
  <si>
    <t>Alte cheltuieli externe (cu energie şi apă)</t>
  </si>
  <si>
    <t xml:space="preserve">Cheltuieli privind mărfurile </t>
  </si>
  <si>
    <t>Cheltuieli cu personalul</t>
  </si>
  <si>
    <t>Ajustări de valoare privind imobilizările corporale şi necorporale</t>
  </si>
  <si>
    <t xml:space="preserve">Ajustări de valoare privind activele circulante </t>
  </si>
  <si>
    <t xml:space="preserve">Alte cheltuieli de exploatare </t>
  </si>
  <si>
    <t>Cheltuieli din exploatare - total</t>
  </si>
  <si>
    <t>Ajustări de valoare privind imobilizările financiare şi investiţiile financiare deţinute ca active circulante</t>
  </si>
  <si>
    <t xml:space="preserve">Cheltuieli privind dobânzile </t>
  </si>
  <si>
    <t xml:space="preserve">Alte cheltuieli financiare  </t>
  </si>
  <si>
    <t>Impozit pe profit</t>
  </si>
  <si>
    <t>Cash si echivalente de cash</t>
  </si>
  <si>
    <t>Creante de incasat</t>
  </si>
  <si>
    <t>Stocuri</t>
  </si>
  <si>
    <t>Active imobilizate</t>
  </si>
  <si>
    <t>Active curente</t>
  </si>
  <si>
    <t>Activ total</t>
  </si>
  <si>
    <t>Datorii curente</t>
  </si>
  <si>
    <t>Alte datorii pe termen scurt</t>
  </si>
  <si>
    <t>Datorii financiare pe termen scurt</t>
  </si>
  <si>
    <t>Datorii pe termen lung</t>
  </si>
  <si>
    <t>Datorii financiare pe termen lung</t>
  </si>
  <si>
    <t>Alte datorii pe termen lung</t>
  </si>
  <si>
    <t>Capital propriu</t>
  </si>
  <si>
    <t>Venituri inregistrate in avans</t>
  </si>
  <si>
    <t>Provizioane</t>
  </si>
  <si>
    <t>EBT</t>
  </si>
  <si>
    <t>EBIT</t>
  </si>
  <si>
    <t>EBITDA</t>
  </si>
  <si>
    <t>Cheltuieli monetare de exploatare</t>
  </si>
  <si>
    <t>Ajustări de valoare privind imobilizările, activele circulante si provizioanele</t>
  </si>
  <si>
    <t>Cheltuieli inregistrate in avans</t>
  </si>
  <si>
    <t>Rate de rentabilitate</t>
  </si>
  <si>
    <t>Rate de marja</t>
  </si>
  <si>
    <t>Durate de rotatie</t>
  </si>
  <si>
    <t>Viteze de rotatie</t>
  </si>
  <si>
    <t>Indicatori de echilibru financiar</t>
  </si>
  <si>
    <t>Rate de lichiditate</t>
  </si>
  <si>
    <t>Coeficient de proportionalitate fata de cifra de afaceri</t>
  </si>
  <si>
    <t>Coeficient al activelor totale</t>
  </si>
  <si>
    <t>Coeficient al activelor imobilizate</t>
  </si>
  <si>
    <t>Coeficient al activelor curente</t>
  </si>
  <si>
    <t>Coeficient al stocurilor</t>
  </si>
  <si>
    <t>Coeficient al creantelor</t>
  </si>
  <si>
    <t>Coeficient al furnizorilor</t>
  </si>
  <si>
    <t>Coeficient al lichiditatilor</t>
  </si>
  <si>
    <t>Cheltuieli de personal</t>
  </si>
  <si>
    <t>Imprumuturi bancare</t>
  </si>
  <si>
    <t>Rambursare imprumut bancar</t>
  </si>
  <si>
    <t xml:space="preserve">Dobanzi </t>
  </si>
  <si>
    <t>Rambursare imprumut (incl.dobanzi)</t>
  </si>
  <si>
    <t>TOTAL</t>
  </si>
  <si>
    <t>Incasari totale</t>
  </si>
  <si>
    <t>Plati totale</t>
  </si>
  <si>
    <t>Flux de numerar net</t>
  </si>
  <si>
    <t>Flux de numerar net actualizat</t>
  </si>
  <si>
    <t>Construcţii şi instalaţii</t>
  </si>
  <si>
    <t>Dotări</t>
  </si>
  <si>
    <t>RAMBURSARE CREDIT
se va completa cu informatii obtinute de la banca finantatoare</t>
  </si>
  <si>
    <t>Solduri intermediare de gestiune</t>
  </si>
  <si>
    <t>Rate de solvabilitate si indatorare</t>
  </si>
  <si>
    <t>CA (Cifra de afaceri neta)</t>
  </si>
  <si>
    <t>Nr. crt</t>
  </si>
  <si>
    <t>Denumirea capitolelor şi subcapitolelor</t>
  </si>
  <si>
    <t>Cheltuieli eligibile</t>
  </si>
  <si>
    <t>Cheltuieli neeligibile</t>
  </si>
  <si>
    <t>1.1</t>
  </si>
  <si>
    <t>1.2</t>
  </si>
  <si>
    <t>Amenajarea terenului</t>
  </si>
  <si>
    <t>TOTAL CAPITOL 1</t>
  </si>
  <si>
    <t>2.1</t>
  </si>
  <si>
    <t>Cheltuieli pentru asigurarea utilitatilor necesare obiectivului</t>
  </si>
  <si>
    <t> TOTAL CAPITOL 2</t>
  </si>
  <si>
    <t>3.1</t>
  </si>
  <si>
    <t>3.2</t>
  </si>
  <si>
    <t>3.3</t>
  </si>
  <si>
    <t>Proiectare si inginerie</t>
  </si>
  <si>
    <t>3.4</t>
  </si>
  <si>
    <t>3.5</t>
  </si>
  <si>
    <t> TOTAL CAPITOL 3</t>
  </si>
  <si>
    <t>4.1</t>
  </si>
  <si>
    <t>4.2</t>
  </si>
  <si>
    <t>4.3</t>
  </si>
  <si>
    <t>Active necorporale</t>
  </si>
  <si>
    <t>TOTAL CAPITOL 4</t>
  </si>
  <si>
    <t>III</t>
  </si>
  <si>
    <t>TOTAL GENERAL</t>
  </si>
  <si>
    <t>SURSE DE FINANŢARE</t>
  </si>
  <si>
    <t>I</t>
  </si>
  <si>
    <t>Valoarea totală a cererii de finantare, din care :</t>
  </si>
  <si>
    <t xml:space="preserve">Valoarea totala eligibilă </t>
  </si>
  <si>
    <t>II</t>
  </si>
  <si>
    <t>Contribuţia proprie, din care :</t>
  </si>
  <si>
    <t xml:space="preserve">Contribuţia solicitantului la cheltuieli eligibile </t>
  </si>
  <si>
    <t>ASISTENŢĂ FINANCIARĂ NERAMBURSABILĂ SOLICITATĂ</t>
  </si>
  <si>
    <t>an 1</t>
  </si>
  <si>
    <t>an 2</t>
  </si>
  <si>
    <t>an 3</t>
  </si>
  <si>
    <t>an 4</t>
  </si>
  <si>
    <t>Venituri din vanzari produse</t>
  </si>
  <si>
    <t>Venituri din prestari servicii</t>
  </si>
  <si>
    <t>Venituri din vanzari marfuri</t>
  </si>
  <si>
    <t>Venituri din alte activitati</t>
  </si>
  <si>
    <t>Total cheltuieli materiale</t>
  </si>
  <si>
    <t>Cheltuieli cu materiile prime si cu materialele consumabile</t>
  </si>
  <si>
    <t xml:space="preserve">Cheltuieli privind marfurile </t>
  </si>
  <si>
    <t>Implementare</t>
  </si>
  <si>
    <t>I.Capital, din care</t>
  </si>
  <si>
    <t>Implementare si operare</t>
  </si>
  <si>
    <t>VANF (valoarea actualizata neta financiara)</t>
  </si>
  <si>
    <t>RIRF (rata interna de rentabilitate financiara)</t>
  </si>
  <si>
    <t>Investitie</t>
  </si>
  <si>
    <t xml:space="preserve">    Capital subscris vărsat</t>
  </si>
  <si>
    <t xml:space="preserve">    Capital subscris nevărsat</t>
  </si>
  <si>
    <t xml:space="preserve">    Patrimoniu regiei</t>
  </si>
  <si>
    <t xml:space="preserve">    Patrimoniul institutelor naționale de cercetare-dezvoltare</t>
  </si>
  <si>
    <t>Alte cheltuieli financiare</t>
  </si>
  <si>
    <t>Cheltuielile privind dobanzile</t>
  </si>
  <si>
    <t>Cheltuieli cu amortizarile</t>
  </si>
  <si>
    <t>Total venituri financiare</t>
  </si>
  <si>
    <t>Venituri din dobanzi</t>
  </si>
  <si>
    <t>Total venituri din exploatare</t>
  </si>
  <si>
    <t>REZULTATUL NET AL EXERCIŢIULUI FINANCIAR</t>
  </si>
  <si>
    <t>Impozit pe profit/cifra de afaceri</t>
  </si>
  <si>
    <t>REZULTATUL BRUT AL EXERCIŢIULUI FINANCIAR</t>
  </si>
  <si>
    <t xml:space="preserve">Total cheltuieli financiare </t>
  </si>
  <si>
    <t>CHELTUIELI FINANCIARE DIN CARE</t>
  </si>
  <si>
    <t>TOTAL VENITURI FINANCIARE</t>
  </si>
  <si>
    <t>Total cheltuieli de exploatare</t>
  </si>
  <si>
    <t>Cheltuieli cu personalul – total</t>
  </si>
  <si>
    <t>CHELTUIELI DE EXPLOATARE</t>
  </si>
  <si>
    <t>Venituri  din productia realizata pentru scopuri proprii si capitalizata</t>
  </si>
  <si>
    <t xml:space="preserve">Cifra de afaceri </t>
  </si>
  <si>
    <t>VENITURI DIN EXPLOATARE</t>
  </si>
  <si>
    <t>CATEGORIA</t>
  </si>
  <si>
    <t>Nr. Crt.</t>
  </si>
  <si>
    <t>Aport la capitalul societatii  (imprumuturi de la actionari/asociati)</t>
  </si>
  <si>
    <t>Vanzari de active, incl TVA</t>
  </si>
  <si>
    <t>Credite pe termen lung, din care</t>
  </si>
  <si>
    <t>Imprumut pentru realizarea investitiei</t>
  </si>
  <si>
    <t>Alte Credite pe termen mediu si lung, leasinguri, alte datorii financiare</t>
  </si>
  <si>
    <t>Credite pe termen scurt</t>
  </si>
  <si>
    <t xml:space="preserve"> Ajutor nerambursabil (inclusiv avans)</t>
  </si>
  <si>
    <t xml:space="preserve">Rambursari de Credite pe termen mediu si lung, din care:  </t>
  </si>
  <si>
    <t xml:space="preserve">      Rate la alte credite pe termen mediu si lung, leasinguri, alte datorii financ.</t>
  </si>
  <si>
    <t>Rambursari de credite pe termen scurt</t>
  </si>
  <si>
    <t xml:space="preserve">     La alte credite pe termen mediu si lung, leasinguri, alte datorii financiare</t>
  </si>
  <si>
    <t>Flux de lichiditati din activitatea de investitii si finantare</t>
  </si>
  <si>
    <t>Venituri din exploatare, incl TVA</t>
  </si>
  <si>
    <t>11.2.</t>
  </si>
  <si>
    <t>11.3.</t>
  </si>
  <si>
    <t>11.4.</t>
  </si>
  <si>
    <t>11.6.</t>
  </si>
  <si>
    <t>11.9.</t>
  </si>
  <si>
    <t>12.</t>
  </si>
  <si>
    <t>12.1.</t>
  </si>
  <si>
    <t>12.2.</t>
  </si>
  <si>
    <t>12.3.</t>
  </si>
  <si>
    <t>12.4.</t>
  </si>
  <si>
    <t>Plati TVA</t>
  </si>
  <si>
    <t>Rambursari TVA</t>
  </si>
  <si>
    <t xml:space="preserve">Plati/incasari pentru impozite si taxe  </t>
  </si>
  <si>
    <t>FLUX DE LICHIDITATI (CASH FLOW)</t>
  </si>
  <si>
    <t xml:space="preserve">Flux de lichiditati net al perioadei </t>
  </si>
  <si>
    <t xml:space="preserve">Disponibil de numerar la sfarsitul perioadei </t>
  </si>
  <si>
    <t>Total intrari de lichiditati din activitatea de finantare</t>
  </si>
  <si>
    <t>ACTIVITATEA DE FINANTARE</t>
  </si>
  <si>
    <t>ACTIVITATEA DE INVESTITII</t>
  </si>
  <si>
    <t>2.1.</t>
  </si>
  <si>
    <t>2.2.</t>
  </si>
  <si>
    <t>Total intrari de lichididati din activitatea de investitii</t>
  </si>
  <si>
    <t>Total iesiri de lichididati din activitatea de investitii</t>
  </si>
  <si>
    <t>Total iesiri de lichiditati din activitatea finantare</t>
  </si>
  <si>
    <t>Flux de lichiditati din activitatea de  finantare</t>
  </si>
  <si>
    <t>Flux de lichiditati din activitatea de  investitii</t>
  </si>
  <si>
    <t>ACTIVITATEA DE EXPLOATARE</t>
  </si>
  <si>
    <t>Total intrari de lichiditati din activitatea de exploatare</t>
  </si>
  <si>
    <t>INCASARI DIN ACTIVITATEA DE FINANTARE</t>
  </si>
  <si>
    <t>PLATI DIN ACTIVITATEA DE FINANTARE</t>
  </si>
  <si>
    <t>INCASARI DIN ACTIVITATEA DE INVESTITII</t>
  </si>
  <si>
    <t>INCASARI DIN ACTIVITATEA DE EXPLOATARE</t>
  </si>
  <si>
    <t>PLATI DIN ACTIVITATEA DE EXPLOATARE</t>
  </si>
  <si>
    <t>Cheltuieli din exploatare, incl TVA</t>
  </si>
  <si>
    <t>Total iesiri de lichiditati din activitatea de exploatare</t>
  </si>
  <si>
    <t>Flux de lichiditati brut din activitatea de  exploatare</t>
  </si>
  <si>
    <t xml:space="preserve">     La credite pe termen scurt</t>
  </si>
  <si>
    <t>Flux de lichiditati total brut inainte de plati pentru impozit pe profit /cifra de afaceri si ajustare TVA</t>
  </si>
  <si>
    <t>Alte cheltuieli externe (cu energia si apa)</t>
  </si>
  <si>
    <t>Salarii si indemnizatii</t>
  </si>
  <si>
    <t>Alte cheltuieli de exploatare (prestatii externe, alte impozite, taxe si varsaminte asimilate, alte cheltuieli)</t>
  </si>
  <si>
    <t>Alte cheltuieli materiale</t>
  </si>
  <si>
    <t>Alte venituri financiare (din diferente de curs valutar, din sconturi obtinute, din investitii financiare pe termen scurt, din investitii financiare cedate, alte venituri financiare)</t>
  </si>
  <si>
    <t>Venituri din interese de participare</t>
  </si>
  <si>
    <t>Venituri din investitii si imprumuturi care fac parte din activele imobilizate</t>
  </si>
  <si>
    <t>Alte cheltuieli financiare (pierderi din creante legate de participatii, din diferente de curs valutar, din sconturi obtinute, privind investitiile financiare cedate, alte cheltuieli financiare)</t>
  </si>
  <si>
    <t>Rezultat curent</t>
  </si>
  <si>
    <t xml:space="preserve">Flux de lichiditati net din activitatea de exploatare </t>
  </si>
  <si>
    <t xml:space="preserve">Achizitii de active fixe corporale, incl TVA </t>
  </si>
  <si>
    <t>Achizitii de active fixe necorporale, incl TVA</t>
  </si>
  <si>
    <t>Cresterea investitiilor in curs (esalonat cf. Grafic realizare)</t>
  </si>
  <si>
    <t>Alte cheltuieli de exploatare (prestatii externe, alte impozite, taxe si varsaminte asimilate, alte cheltuieli), din care:</t>
  </si>
  <si>
    <t>In acest tabel sunt inregistrate incasarile si platile aferente activitatilor de exploatare si de investitii generate exclusiv de proiectul de investitie</t>
  </si>
  <si>
    <t>Investitie actualizata</t>
  </si>
  <si>
    <t>TOTAL CAPITOL 5</t>
  </si>
  <si>
    <t>TOTAL CAPITOL 6</t>
  </si>
  <si>
    <t xml:space="preserve">Disponibil de numerar la inceputul perioadei </t>
  </si>
  <si>
    <t>Sume datorate institutiilor de credit (surse imprumutate) generate de proiectul de investitii</t>
  </si>
  <si>
    <t>Alte datorii (pe termen lung si scurt)</t>
  </si>
  <si>
    <t>Grad indatorare</t>
  </si>
  <si>
    <t>Profit net</t>
  </si>
  <si>
    <t>EBIT - impozit</t>
  </si>
  <si>
    <t>* in cazul microintreprinderilor, se va calcula impozitul pe profit sau impozitul pe cifra de afaceri, dupa cum este cazul</t>
  </si>
  <si>
    <t xml:space="preserve">    cantitate  produse</t>
  </si>
  <si>
    <t xml:space="preserve">    pret unitar (produs)</t>
  </si>
  <si>
    <t xml:space="preserve">    cantitatea  de servicii </t>
  </si>
  <si>
    <t xml:space="preserve">    tariful / unitatea de măsură specifică</t>
  </si>
  <si>
    <t xml:space="preserve">    cantitate marfuri</t>
  </si>
  <si>
    <t xml:space="preserve">    pret unitar (marfa)</t>
  </si>
  <si>
    <t xml:space="preserve">    consum de materii prime </t>
  </si>
  <si>
    <t xml:space="preserve">    pret unitar materii prime</t>
  </si>
  <si>
    <t xml:space="preserve">    consum de materiale consumabile</t>
  </si>
  <si>
    <t xml:space="preserve">    pret unitar materiale consumabile</t>
  </si>
  <si>
    <t xml:space="preserve">    pret unitar marfuri</t>
  </si>
  <si>
    <t>Alte cheltuieli materiale (inclusiv cheltuieli cu prestatii externe)</t>
  </si>
  <si>
    <t xml:space="preserve">Cheltuieli cu energia </t>
  </si>
  <si>
    <t xml:space="preserve">    cantitatea consumatã (unitãți de mãsurã specifice)</t>
  </si>
  <si>
    <t xml:space="preserve">    tariful de furnizare unitar</t>
  </si>
  <si>
    <t>Cheltuieli cu apa</t>
  </si>
  <si>
    <t>Alte cheltuieli din afara (cu utilitati)</t>
  </si>
  <si>
    <t>Cheltuieli cu personalul angajat</t>
  </si>
  <si>
    <t xml:space="preserve">    număr de angajați</t>
  </si>
  <si>
    <t xml:space="preserve">    salariul de bază prognozat/luna</t>
  </si>
  <si>
    <t xml:space="preserve">    numar de luni / an </t>
  </si>
  <si>
    <t xml:space="preserve">    cantitatea necesară de servicii mentenanța</t>
  </si>
  <si>
    <t xml:space="preserve">        - Cheltuieli de intretinere si reparatii capitale</t>
  </si>
  <si>
    <t>Cheltuieli financiare (Cheltuieli privind dobanzile la imprumuturile contractate pentru activitatea aferenta investitiei)</t>
  </si>
  <si>
    <t>Impozit pe profit/venit</t>
  </si>
  <si>
    <t>Flux de lichiditati net din activitatea de  exploatare (FARA proiect)</t>
  </si>
  <si>
    <t>Flux de lichiditati brut din activitatea de  exploatare  (FARA proiect)</t>
  </si>
  <si>
    <t>Plati/incasari pentru impozite si taxe   (FARA proiect)</t>
  </si>
  <si>
    <t>Flux de lichiditati brut din activitatea de  exploatare  (CU proiect)</t>
  </si>
  <si>
    <t>Plati/incasari pentru impozite si taxe   (CU proiect)</t>
  </si>
  <si>
    <t>Flux de lichiditati net din activitatea de  exploatare (CU proiect)</t>
  </si>
  <si>
    <t>INCASARI DIN ACTIVITATEA DE EXPLOATARE  (marginale)</t>
  </si>
  <si>
    <t>Total incasari din activitatea de exploatare (marginale)</t>
  </si>
  <si>
    <t>Cheltuieli financiare (Cheltuieli privind dobanzile la imprumuturile contractate pentru proiectul de investitiei)</t>
  </si>
  <si>
    <t>Total iesiri de lichiditati din activitatea de exploatare  (marginale)</t>
  </si>
  <si>
    <t>Flux de lichiditati brut din activitatea de  exploatare (marginale)</t>
  </si>
  <si>
    <t>Plati/incasari pentru impozite si taxe (marginale)</t>
  </si>
  <si>
    <t>Flux de lichiditati net din activitatea de  exploatare (marginale)</t>
  </si>
  <si>
    <t>Credite pentru realizarea investiției</t>
  </si>
  <si>
    <t xml:space="preserve">Rambursari de Credite, din care:  </t>
  </si>
  <si>
    <t>Total incasari (intrari de lichiditati) din activitatea de exploatare (FARA proiect)</t>
  </si>
  <si>
    <t>Total plati (iesiri de lichiditati) din activitatea de exploatare  (FARA proiect)</t>
  </si>
  <si>
    <t>Total incasari (intrari de lichiditati) din activitatea de exploatare (CU proiect)</t>
  </si>
  <si>
    <t>Total plati (iesiri de lichiditati) din activitatea de exploatare  (CU proiect)</t>
  </si>
  <si>
    <t>Total incasari (intrari de lichiditati) din activitatea de finantare</t>
  </si>
  <si>
    <t>Total plati (iesiri de lichiditati) din activitatea finantare</t>
  </si>
  <si>
    <t xml:space="preserve">Cheltuieli cu asigurarile si protectia sociala </t>
  </si>
  <si>
    <t>Sume datorate institutiilor de credit excluzandu-le pe cele generate de proiectul de investitii</t>
  </si>
  <si>
    <t>Valoare reziduala*</t>
  </si>
  <si>
    <t>Amenajari pentru protectia mediului si aducerea la starea initiala</t>
  </si>
  <si>
    <t>Cheltuieli diverse și neprevăzute</t>
  </si>
  <si>
    <t>TOTAL CAPITOL 7</t>
  </si>
  <si>
    <t>1)</t>
  </si>
  <si>
    <t>2)</t>
  </si>
  <si>
    <t>3)</t>
  </si>
  <si>
    <t>Atunci când întreprinderea a primit ajutor pentru salvare și nu a rambursat încă împrumutul sau nu a încetat garanția sau a primit ajutoare pentru restructurare și face încă obiectul unui plan de restructurare.</t>
  </si>
  <si>
    <t>Atunci când întreprinderea face obiectul unei proceduri colective de insolvență sau îndeplinește criteriile prevăzute de legislația națională pentru inițierea unei proceduri colective de insolvență la cererea creditorilor săi.</t>
  </si>
  <si>
    <t>Rezultatul reportat</t>
  </si>
  <si>
    <t>Rezultatul exercitiului financiar</t>
  </si>
  <si>
    <t>Rezultatul total acumulat</t>
  </si>
  <si>
    <t>Dacă Rezultatul total acumulat este pozitiv, atunci solicitantul nu se încadrează în categoria întreprinderilor în dificultate.</t>
  </si>
  <si>
    <t>Capital social subscris si varsat</t>
  </si>
  <si>
    <t>Prime de capital</t>
  </si>
  <si>
    <t>Rezerve din reevaluare</t>
  </si>
  <si>
    <t>Rezerve</t>
  </si>
  <si>
    <t>i) Se calculează Rezultatul total acumulat al solicitantului</t>
  </si>
  <si>
    <t>Pentru a fi eligibil, solicitantul trebuie să nu se încadreze în categoria întreprinderilor în dificultate.</t>
  </si>
  <si>
    <t>Rezultat:</t>
  </si>
  <si>
    <t>O întreprindere este considerată a fi în dificultate dacă este îndeplinită cel puțin una dintre următoarele condiții*:</t>
  </si>
  <si>
    <t>AN 1</t>
  </si>
  <si>
    <t>AN 2</t>
  </si>
  <si>
    <t>AN 3</t>
  </si>
  <si>
    <t>AN 4</t>
  </si>
  <si>
    <t>AN 5</t>
  </si>
  <si>
    <t>AN 6</t>
  </si>
  <si>
    <t>AN 7</t>
  </si>
  <si>
    <t>AN 8</t>
  </si>
  <si>
    <t>AN 9</t>
  </si>
  <si>
    <t>AN 10</t>
  </si>
  <si>
    <t>Impozit *</t>
  </si>
  <si>
    <t>Studii de teren</t>
  </si>
  <si>
    <t>Obtinere avize, acorduri, autorizatii</t>
  </si>
  <si>
    <t>Consultanta</t>
  </si>
  <si>
    <t>Asistenta tehnica</t>
  </si>
  <si>
    <t>CAP. 1</t>
  </si>
  <si>
    <t>Cheltuieli pentru amenajarea terenului</t>
  </si>
  <si>
    <t>CAP. 2</t>
  </si>
  <si>
    <t>Cheltuieli pt asigurarea utilităţilor necesare obiectivului</t>
  </si>
  <si>
    <t>CAP. 3</t>
  </si>
  <si>
    <t>Cheltuieli pentru proiectare și asistență tehnică</t>
  </si>
  <si>
    <t>CAP. 4</t>
  </si>
  <si>
    <t>Cheltuieli pentru investiţia de bază</t>
  </si>
  <si>
    <t>CAP. 5</t>
  </si>
  <si>
    <t>Alte cheltuieli</t>
  </si>
  <si>
    <t>Organizare de santier</t>
  </si>
  <si>
    <t>5.1</t>
  </si>
  <si>
    <t>5.2</t>
  </si>
  <si>
    <t>7.1</t>
  </si>
  <si>
    <t>5.3</t>
  </si>
  <si>
    <t>Comisioane, cote si taxe</t>
  </si>
  <si>
    <t>CAP. 6</t>
  </si>
  <si>
    <t>Cheltuieli cu activitățile obligatorii de publicitate și informare aferente proiectului</t>
  </si>
  <si>
    <t>6.1</t>
  </si>
  <si>
    <t>CAP. 7</t>
  </si>
  <si>
    <t xml:space="preserve">Cheltuielile cu activitatea de audit financiar extern </t>
  </si>
  <si>
    <t>din care C+M</t>
  </si>
  <si>
    <t>Valoare de inventar (lei)</t>
  </si>
  <si>
    <t>Pondere (%)</t>
  </si>
  <si>
    <t>Durata de viata (ani)</t>
  </si>
  <si>
    <t>Durata de viata medie (ani)</t>
  </si>
  <si>
    <t>Valoare reziduala</t>
  </si>
  <si>
    <t>Total flux de numerar</t>
  </si>
  <si>
    <t>Fluxuri de numerar</t>
  </si>
  <si>
    <t>Venituri din  vanzari produse (fără TVA)</t>
  </si>
  <si>
    <t>Venituri din prestari servicii (fără TVA)</t>
  </si>
  <si>
    <t>Venituri din vanzari marfuri (fără TVA)</t>
  </si>
  <si>
    <t>Dividende (inclusiv impozitele aferentăe)</t>
  </si>
  <si>
    <t>TVA aferentă veniturilor din vanzari produse</t>
  </si>
  <si>
    <t>TVA aferentă veniturilor din  prestari servicii</t>
  </si>
  <si>
    <t>TVA aferentă veniturilor din vanzari marfuri</t>
  </si>
  <si>
    <t>TVA aferentă din subventii de exploatare aferentăe cifrei de afaceri nete</t>
  </si>
  <si>
    <t>TVA aferentă altor venituri din exploatare</t>
  </si>
  <si>
    <t>Alte venituri din exploatare (fără TVA)</t>
  </si>
  <si>
    <t>Venituri din alte activități (fără TVA)</t>
  </si>
  <si>
    <t>TVA aferentă veniturilor din alte activități</t>
  </si>
  <si>
    <t>Cheltuieli cu materiile prime si cu materialele consumabile (fără TVA)</t>
  </si>
  <si>
    <t>TVA aferentă cheltuielilor cu materiile prime si cu materialele consumabile (fără TVA)</t>
  </si>
  <si>
    <t>Alte cheltuieli materiale  (fără TVA)</t>
  </si>
  <si>
    <t>TVA aferentă altor cheltuieli materiale</t>
  </si>
  <si>
    <t>TVA aferentă altor cheltuieli externe (cu energia si apa)</t>
  </si>
  <si>
    <t>Alte cheltuieli externe (cu energia si apa) fără TVA</t>
  </si>
  <si>
    <t>Cheltuieli privind marfurile (fără TVA)</t>
  </si>
  <si>
    <t xml:space="preserve">TVA aferentă cheltuielilor privind marfurile </t>
  </si>
  <si>
    <t>Ate cheltuieli din exploatare (fără TVA)</t>
  </si>
  <si>
    <t>TVA aferentă altor cheltuieli din exploatare</t>
  </si>
  <si>
    <t>Denumire</t>
  </si>
  <si>
    <t>Valoare (lei)</t>
  </si>
  <si>
    <t>4.2.1</t>
  </si>
  <si>
    <t>Echipamente tehnologice, utilaje, instalații de lucru, mobilier, echipamente informatice, birotică</t>
  </si>
  <si>
    <t>4.2.2</t>
  </si>
  <si>
    <t xml:space="preserve">Echipamente specifice în scopul obţinerii unei economii de energie, sisteme care utilizează surse regenerabile/ alternative de energie </t>
  </si>
  <si>
    <t>AN (Activ net) = Activ total - Datorii totale</t>
  </si>
  <si>
    <t>FR (Fond de rulment ) = Capital propriu + Datorii termen lung - Imobilizari</t>
  </si>
  <si>
    <t>NFR (necesar de fond de rulment) = Active curente cu exceptia trezoreriei - Datorii curente cu exceptia trezoreriei</t>
  </si>
  <si>
    <t>TN (trezoreria neta) = FR - NFR</t>
  </si>
  <si>
    <t>CF (cash flow) = variatia (D) TN</t>
  </si>
  <si>
    <t>Rata de acoperire a NFR din FR = NFR/FR</t>
  </si>
  <si>
    <t>Rexpl (Rezultatul din exploatare) = Venituri din exploatare - Cheltuieli de exploatare</t>
  </si>
  <si>
    <t>Rfin (Rezultatul financiar) = Venituri financiare - Cheltuieli financiare</t>
  </si>
  <si>
    <t>Rcrt (Rezultatul curent) = Rexpl + Rfin</t>
  </si>
  <si>
    <t>Rextr (Rezultatul extraordinar) = Venituri extraordinare - Cheltuieli extraordinare</t>
  </si>
  <si>
    <t>R brut (Rezultatul brut) = Rcrt + Rextr</t>
  </si>
  <si>
    <t>RN (Rezultatul net) = R brut - impozit pe profit</t>
  </si>
  <si>
    <t>EBT (Rezultat inainte de impozit) = RN + impozit pe profit</t>
  </si>
  <si>
    <t>EBIT (Rezultat inainte de dobanzi si impozit) = EBT + dobanzi</t>
  </si>
  <si>
    <t>EBITDA (Rezultat inainte de amortizare, dobanzi si impozit) = EBIT + amortizare</t>
  </si>
  <si>
    <t>R_Rexp = Rezultat exploatare / CA</t>
  </si>
  <si>
    <t>R_Rfin = Rezultat financiar / CA</t>
  </si>
  <si>
    <t>R_Rextr = Rezultat extraordinar / CA</t>
  </si>
  <si>
    <t>R_Rbrut = Rezultat brut / CA</t>
  </si>
  <si>
    <t>R_RN (sau R_PN) = Rezultat net (profit net) / CA</t>
  </si>
  <si>
    <t>R_EBITDA = EBITDA / CA</t>
  </si>
  <si>
    <t>R_EBIT = EBIT / CA</t>
  </si>
  <si>
    <t>ROA (rentabilitatea activelor) = PN/Active</t>
  </si>
  <si>
    <t>R_PN = PN/CA</t>
  </si>
  <si>
    <t>viteza de rotatie a activelor = CA/Active</t>
  </si>
  <si>
    <t>descompunere ROA = R_PN · viteza de rotatie a activelor</t>
  </si>
  <si>
    <t>descompunerea ROE = R_PN · viteza de rotatie a activelor 
· rata de structura aferenta capitalului propriu</t>
  </si>
  <si>
    <t>rata de structura aferenta capitalului propriu = Active/CPR</t>
  </si>
  <si>
    <t>R_(EBIT-impozit) = (EBIT-impozit)/CA</t>
  </si>
  <si>
    <t>rata de structura aferenta capitalului investit = Active/cap investit</t>
  </si>
  <si>
    <t>efect de levier = ROE-Rec</t>
  </si>
  <si>
    <t>Durata de rotatie a activelor totale = (Active totale / CA) · 360</t>
  </si>
  <si>
    <t>Durata de rotatie a activelor imobilizate = (Active imobilizate / CA) · 360</t>
  </si>
  <si>
    <t>Durata de rotatie a activelor curente = (Active curente / CA) · 360</t>
  </si>
  <si>
    <t>Durata de rotatie a stocurilor = (Stocuri / CA) · 360</t>
  </si>
  <si>
    <t>Durata de rotatie a creantelor = (Creante / CA) · 360</t>
  </si>
  <si>
    <t>Durata de rotatie a furnizorilor = (Furnizori / CA) · 360</t>
  </si>
  <si>
    <t>Viteza de rotatie a activelor totale = CA / Active totale</t>
  </si>
  <si>
    <t>Viteza de rotatie a activelor imobilizate = CA / Active imobilizate</t>
  </si>
  <si>
    <t>Viteza de rotatie a activelor curente = CA / Active curente</t>
  </si>
  <si>
    <t>Viteza de rotatie a stocurilor = CA / Stocuri</t>
  </si>
  <si>
    <t>Viteza de rotatie a creantelor = CA / Creante</t>
  </si>
  <si>
    <t>Viteza de rotatie a furnizorilor = CA / Furnizori</t>
  </si>
  <si>
    <t>lichiditatea curenta  = active curente / datorii curente</t>
  </si>
  <si>
    <t>lichiditatea intermediara  = (active curente - stocuri) / datorii curente</t>
  </si>
  <si>
    <t>lichiditatea la vedere  =  lichiditati / datorii curente</t>
  </si>
  <si>
    <t>Rata solvabilității = Active totale/ Datorii curente</t>
  </si>
  <si>
    <t xml:space="preserve">Rata solvabilitatii generale  = Active totale / Datorii totale </t>
  </si>
  <si>
    <t>Rata solvabilitatii patrimoniale: = Capital propriu/capital propriu+datorii pe termen mediu şi lung, peste 1 an</t>
  </si>
  <si>
    <t>Ponderea capitalului propriu in activ = Capital propriu / Activ</t>
  </si>
  <si>
    <t>Levier = Datorii pe termen lung / Capital propriu</t>
  </si>
  <si>
    <t>Grad de indatorare pe termen lung = Datorii pe termen lung / Activ</t>
  </si>
  <si>
    <t>Grad de indatorare pe termen scurt = Datorii pe termen scurt / Activ</t>
  </si>
  <si>
    <t>Grad total de indatorare = Datorii totale / Activ</t>
  </si>
  <si>
    <t>ROE (rentabilitatea capitalului propriu)  = PN/CPR</t>
  </si>
  <si>
    <t>Total eligibil</t>
  </si>
  <si>
    <t>Total neeligibil</t>
  </si>
  <si>
    <t>Nr crt</t>
  </si>
  <si>
    <r>
      <t xml:space="preserve">INFORMATII AFERENTE </t>
    </r>
    <r>
      <rPr>
        <b/>
        <sz val="10"/>
        <color rgb="FFFF0000"/>
        <rFont val="Calibri"/>
        <family val="2"/>
        <charset val="238"/>
        <scheme val="minor"/>
      </rPr>
      <t>FINANTARII PROIECTULUI DE INVESTITIE</t>
    </r>
  </si>
  <si>
    <r>
      <t xml:space="preserve">INFORMATII AFERENTE </t>
    </r>
    <r>
      <rPr>
        <b/>
        <sz val="10"/>
        <color rgb="FFFF0000"/>
        <rFont val="Calibri"/>
        <family val="2"/>
        <charset val="238"/>
        <scheme val="minor"/>
      </rPr>
      <t>INTREGII ENTITATI</t>
    </r>
  </si>
  <si>
    <t>Buget cerere</t>
  </si>
  <si>
    <t>Total ani</t>
  </si>
  <si>
    <t>Completați proiectia financiara privind costurile investitiei pe anii de implementare (an 1…4), in functie de perioada de implementare a proiectului.
Coloana "Total ani" verifica suma costurilor anuale cu costul total al investitiei, conform bugetului. Mesajul "Eroare!" se va afisa daca suma valorilor aferente anilor 1...4 nu este egala cu valoarea din buget a respectivului cost (coloana "Buget cerere")</t>
  </si>
  <si>
    <t>Contribuţia proprie totală (la cheltuieli eligibile și neeligibile), asigurată din:</t>
  </si>
  <si>
    <t>(durata de viață post operare rămasă, în ani)</t>
  </si>
  <si>
    <t>An</t>
  </si>
  <si>
    <t>Rata de actualizare financiară</t>
  </si>
  <si>
    <t>Total</t>
  </si>
  <si>
    <t>Venituri din subventii de exploatare aferentă cifrei de afaceri nete (fără TVA)</t>
  </si>
  <si>
    <t>Ajutor nerambursabil</t>
  </si>
  <si>
    <t>Flux de lichiditati din activitatea de finantare</t>
  </si>
  <si>
    <t xml:space="preserve"> 2A - BUGETUL CERERII DE FINANTARE</t>
  </si>
  <si>
    <t>1A - Bilanțul</t>
  </si>
  <si>
    <t xml:space="preserve"> 3A - Proiecții financiare aferente proiectului de investiție în perioada de implementare și operare</t>
  </si>
  <si>
    <t>3B - Rentabilitatea investiției</t>
  </si>
  <si>
    <t>1B - Contul de profit și pierdere</t>
  </si>
  <si>
    <t>Istoric Bilanț</t>
  </si>
  <si>
    <t>Istoric cont de profit și pierdere</t>
  </si>
  <si>
    <t>Indicatori structură bilanț (% din total activ)</t>
  </si>
  <si>
    <t>Indicatori modificare relativă</t>
  </si>
  <si>
    <t>Indicatori structură CPP (% in cifra de afaceri)</t>
  </si>
  <si>
    <t>2B - Planul investitional</t>
  </si>
  <si>
    <t>Nr</t>
  </si>
  <si>
    <t xml:space="preserve">      Rate la imprumut - cofinantare la proiect</t>
  </si>
  <si>
    <t xml:space="preserve">     La imprumut - cofinantare la proiect</t>
  </si>
  <si>
    <t>descompunere Rec = Rec = R_(EBIT-impozit) · viteza de rotatie a activelor · rata de structura aferenta capitalului investit</t>
  </si>
  <si>
    <t>Rec (rentabilitatea capitalului investit)  = (EBIT-impozit)/capital investit, unde CI=CPR+DTL+prov</t>
  </si>
  <si>
    <t>I.a.</t>
  </si>
  <si>
    <t>I.b.</t>
  </si>
  <si>
    <t>II.a.</t>
  </si>
  <si>
    <t>II.b.</t>
  </si>
  <si>
    <t>Capitol</t>
  </si>
  <si>
    <t>SURSE DE FINANTARE</t>
  </si>
  <si>
    <t xml:space="preserve">   - Surse proprii</t>
  </si>
  <si>
    <t xml:space="preserve">   - Imprumuturi bancare / surse imprumutate</t>
  </si>
  <si>
    <t>Tabel 1: PROIECTII FINANCIARE - FARA ADOPTAREA PROIECTULUI DE INVESTITIE</t>
  </si>
  <si>
    <t>INCASARI DIN ACTIVITATEA DE EXPLOATARE (fara investitie)</t>
  </si>
  <si>
    <t xml:space="preserve">Venituri din exploatare, incl TVA </t>
  </si>
  <si>
    <t xml:space="preserve">Cheltuieli de exploatare, incl TVA </t>
  </si>
  <si>
    <t>PLATI DIN ACTIVITATEA DE EXPLOATARE (fara investitie)</t>
  </si>
  <si>
    <t>PLATI DIN ACTIVITATEA DE EXPLOATARE  (cu adoptarea investitiei)</t>
  </si>
  <si>
    <t>INCASARI DIN ACTIVITATEA DE EXPLOATARE  (cu adoptarea investitiei)</t>
  </si>
  <si>
    <t>Tabel 2: PROIECTII FINANCIARE - CU ADOPTAREA PROIECTULUI DE INVESTITIE</t>
  </si>
  <si>
    <t>Cresterea investitiilor in curs</t>
  </si>
  <si>
    <r>
      <t xml:space="preserve">Completați următoarele tabele cu </t>
    </r>
    <r>
      <rPr>
        <b/>
        <sz val="9"/>
        <color theme="1"/>
        <rFont val="Calibri"/>
        <family val="2"/>
        <charset val="238"/>
        <scheme val="minor"/>
      </rPr>
      <t xml:space="preserve">proiecțiile de venituri și cheltuieli aferente </t>
    </r>
    <r>
      <rPr>
        <b/>
        <u/>
        <sz val="9"/>
        <color theme="1"/>
        <rFont val="Calibri"/>
        <family val="2"/>
        <charset val="238"/>
        <scheme val="minor"/>
      </rPr>
      <t>doar activității ce face obiectul proiectului de investiții</t>
    </r>
    <r>
      <rPr>
        <sz val="9"/>
        <color theme="1"/>
        <rFont val="Calibri"/>
        <family val="2"/>
        <charset val="238"/>
        <scheme val="minor"/>
      </rPr>
      <t xml:space="preserve">
</t>
    </r>
    <r>
      <rPr>
        <b/>
        <sz val="9"/>
        <color theme="1"/>
        <rFont val="Calibri"/>
        <family val="2"/>
        <charset val="238"/>
        <scheme val="minor"/>
      </rPr>
      <t>Tabel 1 - Proiecții financiare fără adoptarea proiectului de investiție:</t>
    </r>
    <r>
      <rPr>
        <sz val="9"/>
        <color theme="1"/>
        <rFont val="Calibri"/>
        <family val="2"/>
        <charset val="238"/>
        <scheme val="minor"/>
      </rPr>
      <t xml:space="preserve"> 
Completați cu veniturile si cheltuielile rezultate din activitatea corespunzătoare proiectului de investiții, în condițiile în care activitatea s-ar desfășura fără investiție. Dacă nu desfășurați deja această activitate (proiectul dezvoltă o activitate nouă) nu mai completați acest tabel.
</t>
    </r>
    <r>
      <rPr>
        <b/>
        <sz val="9"/>
        <color theme="1"/>
        <rFont val="Calibri"/>
        <family val="2"/>
        <charset val="238"/>
        <scheme val="minor"/>
      </rPr>
      <t>Tabel 2 - Proiecții financiare cu adoptarea proiectului de investiție</t>
    </r>
    <r>
      <rPr>
        <sz val="9"/>
        <color theme="1"/>
        <rFont val="Calibri"/>
        <family val="2"/>
        <charset val="238"/>
        <scheme val="minor"/>
      </rPr>
      <t xml:space="preserve">
Completați cu veniturile si cheltuielile rezultate din activitatea corespunzătoare proiectului de investiții, în condițiile în care activitatea s-ar desfășura cu investiția realizată. 
Perioada de implementare a investiției poate fi de maximum 4 ani. 
Pe perioada de implementare a investiției se poate presupune că veniturile și costurile sunt egale cu varianta FĂRĂ PROIECT (daca proiectul nu generează venituri si cheltuieli suplimentare in aceasta perioada). 
Dupa perioada de implementare se vor introduce valorile previzionate in planul de afaceri.
</t>
    </r>
    <r>
      <rPr>
        <b/>
        <sz val="9"/>
        <color theme="1"/>
        <rFont val="Calibri"/>
        <family val="2"/>
        <charset val="238"/>
        <scheme val="minor"/>
      </rPr>
      <t xml:space="preserve">Tabel 3 - Proiecții financiare marginale (incrementale)
= </t>
    </r>
    <r>
      <rPr>
        <sz val="9"/>
        <color theme="1"/>
        <rFont val="Calibri"/>
        <family val="2"/>
        <charset val="238"/>
        <scheme val="minor"/>
      </rPr>
      <t>Proiecții financiare cu adoptarea proiectului de investiție - Proiecții financiare fără adoptarea proiectului de investiție</t>
    </r>
  </si>
  <si>
    <t>Tabel 3: PROIECTII FINANCIARE INCREMENTALE (marginale)</t>
  </si>
  <si>
    <t>Rate la imprumut - cofinantare la proiect</t>
  </si>
  <si>
    <t>Flux de lichiditati din investitii si finantare</t>
  </si>
  <si>
    <t>FLUX DE LICHIDITATI TOTAL 
(activitatile de exploatare, finantare, investitii)</t>
  </si>
  <si>
    <t>Flux de lichiditati din investitii</t>
  </si>
  <si>
    <t>Total plati din investitii</t>
  </si>
  <si>
    <t xml:space="preserve">Venituri din exploatare (marginale), incl TVA </t>
  </si>
  <si>
    <t xml:space="preserve">Cheltuieli de exploatare (marginale), incl TVA </t>
  </si>
  <si>
    <t>Total plati din finantare</t>
  </si>
  <si>
    <t>Flux de lichiditati din finantare</t>
  </si>
  <si>
    <t>Total incasari din finantare</t>
  </si>
  <si>
    <t>FLUX DE LICHIDITATI TOTAL 
(exploatare, finantare, investitii)</t>
  </si>
  <si>
    <t xml:space="preserve">    Cheltuieli de intretinere si reparatii capitale</t>
  </si>
  <si>
    <t>Post operare (continuare)</t>
  </si>
  <si>
    <r>
      <rPr>
        <b/>
        <sz val="9"/>
        <color theme="1"/>
        <rFont val="Calibri"/>
        <family val="2"/>
        <charset val="238"/>
        <scheme val="minor"/>
      </rPr>
      <t>*) Modalitatea de calcul a valorii reziduale</t>
    </r>
    <r>
      <rPr>
        <sz val="9"/>
        <color theme="1"/>
        <rFont val="Calibri"/>
        <family val="2"/>
        <charset val="238"/>
        <scheme val="minor"/>
      </rPr>
      <t xml:space="preserve">
Valoarea reziduala se va completa in ultimul an de previziune cu marimea fundamentata.
Dacă activele unei operațiuni au o durată de viață care depășește perioada de referință a proiectului, valoarea reziduală a acestora se determină prin calcularea valorii actuale nete a fluxurilor de numerar pentru durata de viață rămasă a operațiunii. Valoarea reziduală a investiției este inclusă în calculul venitului net actualizat al operațiunii numai dacă veniturile depășesc costurile de operare (Sursa: Regulamentul CE 480/2014 - art. 18).</t>
    </r>
  </si>
  <si>
    <t>Implementare si operare (ani)</t>
  </si>
  <si>
    <t>Post operare (ani)</t>
  </si>
  <si>
    <t>Tabel 2 - Proiectia Contului de profit si pierdere la nivelul intregii activitati a intreprinderii, pe perioada de implementare a proiectului</t>
  </si>
  <si>
    <t>Tabel 1 - Proiectia fluxului de numerar la nivelul intregii activitati a intreprinderii, cu ajutor nerambursabil, pe perioada de implementare si operare a investitiei</t>
  </si>
  <si>
    <t>Ajustari de valoare si provizioane, amortizare - total</t>
  </si>
  <si>
    <t>Venituri din subventii de exploatare aferente cifrei de afaceri nete</t>
  </si>
  <si>
    <t>1C - Analiza financiară extinsă</t>
  </si>
  <si>
    <t>1D - Analiza financiară - Indicatori</t>
  </si>
  <si>
    <t>Completarea informațiilor se face în mod automat, în baza informațiilor introduse în foile de lucru 1.A-Bilanțul și 1.B-Contul de profit și pierdere, precum și a Analizei financiare extinse (foaia de lucru 1C)</t>
  </si>
  <si>
    <t>1E -Verificarea încadrării solicitantului în categoria întreprinderilor în dificultate</t>
  </si>
  <si>
    <t>Total incasari din exploatare</t>
  </si>
  <si>
    <t>Total plati din exploatare</t>
  </si>
  <si>
    <t>4 - Proiecții financiare la nivelul întreprinderii</t>
  </si>
  <si>
    <t>Contribuţia solicitantului la cheltuieli neeligibile, inclusiv TVA aferenta</t>
  </si>
  <si>
    <t>Valoarea totala neeligibilă, inclusiv TVA aferenta</t>
  </si>
  <si>
    <t>Activ</t>
  </si>
  <si>
    <t>Sume de reluat într-o perioadă de până la un an</t>
  </si>
  <si>
    <t>Sume de reluat într-o perioadă mai mare de un an</t>
  </si>
  <si>
    <t>1. Sume de reluat într-o perioadă de până la un an</t>
  </si>
  <si>
    <t>2. Sume de reluat într-o perioadă mai mare de un an</t>
  </si>
  <si>
    <t xml:space="preserve">1. Subvenţii pentru investiţii </t>
  </si>
  <si>
    <t>2. Venituri înregistrate în avans</t>
  </si>
  <si>
    <t>Sume de reluat intr-o perioada de pana la un an</t>
  </si>
  <si>
    <t>Sume de reluat intr-o perioada mai mare de un an</t>
  </si>
  <si>
    <r>
      <rPr>
        <sz val="10"/>
        <rFont val="Calibri"/>
        <family val="2"/>
        <charset val="238"/>
        <scheme val="minor"/>
      </rPr>
      <t>3. Venituri în avans aferente activelor primite prin transfer de la clienţi</t>
    </r>
    <r>
      <rPr>
        <b/>
        <sz val="10"/>
        <rFont val="Calibri"/>
        <family val="2"/>
        <charset val="238"/>
        <scheme val="minor"/>
      </rPr>
      <t xml:space="preserve"> </t>
    </r>
  </si>
  <si>
    <t>Fondul comercial negativ</t>
  </si>
  <si>
    <t>D.Datorii: sumele care trebuie platite intr-o perioada de pana la un an</t>
  </si>
  <si>
    <t xml:space="preserve">    Alte elemente de capitaluri proprii</t>
  </si>
  <si>
    <t>Acţiuni proprii</t>
  </si>
  <si>
    <t>Câştiguri legate de instrumentele de capitaluri proprii</t>
  </si>
  <si>
    <t>Pierderi legate de instrumentele de capitaluri proprii</t>
  </si>
  <si>
    <t>Patrimoniul privat</t>
  </si>
  <si>
    <t>G.Datorii: sumele care trebuie platite intr-o perioada mai mare de un an</t>
  </si>
  <si>
    <t>Alte venituri financiare</t>
  </si>
  <si>
    <t>Venituri din subvenţii de exploatare pentru dobânda datorată</t>
  </si>
  <si>
    <t>Venituri din dobânzi</t>
  </si>
  <si>
    <t>Alte impozite neprezentate la elementele de mai sus</t>
  </si>
  <si>
    <t>4. Investiții imobiliare</t>
  </si>
  <si>
    <t>5. Imobilizări corporale în curs de execuție</t>
  </si>
  <si>
    <t>6. Investiții imobiliare în curs de execuție</t>
  </si>
  <si>
    <t>7. Avansuri acordate pentru imobilizări corporale</t>
  </si>
  <si>
    <t>Venituri aferente costului producției în curs de execuție (+ pentru C; - pentru D)</t>
  </si>
  <si>
    <t>Venituri  din productia de imobilizări necorporale și corporale</t>
  </si>
  <si>
    <t>Venituri din reevaluarea imobilizărilor corporale</t>
  </si>
  <si>
    <t>Venituri din producția de investiții imobiliare</t>
  </si>
  <si>
    <t>Venituri din subvenții de exploatare</t>
  </si>
  <si>
    <t>Reduceri comerciale primite</t>
  </si>
  <si>
    <t>Datorii: sumele care trebuie platite intr-o perioada de pana la un an</t>
  </si>
  <si>
    <t>E.Active circulante nete/datorii curente nete</t>
  </si>
  <si>
    <t>H.Provizioane</t>
  </si>
  <si>
    <t xml:space="preserve">Ajustări privind provizioanele  </t>
  </si>
  <si>
    <t xml:space="preserve">Cheltuieli materiale, materii prime, mărfuri – total </t>
  </si>
  <si>
    <t>Completați cu informatii din Contul de profit și pierdere aferent ultimelor trei exercitii financiare incheiate (ultimii 3 ani fiscali).  N reprezintă anul fiscal anterior depunerii cererii de finanțare. Solicitanții care au mai puțin de 3 exerciții financiare încheiate vor completa doar coloanele aferente anului (N), respectiv (N-1).</t>
  </si>
  <si>
    <t>Verificarea de la pct. 1) se face în mod automat, în baza informațiilor introduse deja. Verificarea de la pct. 1) nu este aplicabilă întreprinderilor ce au mai puțin de 3 ani de la înființare.
Punctele 2) și 3) de mai jos fac obiectul Declarației de eligibilitate, pe propria răspundere.</t>
  </si>
  <si>
    <t>an 5</t>
  </si>
  <si>
    <t>an 6</t>
  </si>
  <si>
    <t>an 7</t>
  </si>
  <si>
    <t>an 8</t>
  </si>
  <si>
    <t>an 9</t>
  </si>
  <si>
    <t>an 10</t>
  </si>
  <si>
    <t>Completați cu informatii din Bilanțul aferent ultimelor trei exercitii financiare incheiate (ultimii 3 ani fiscali). N reprezintă anul fiscal anterior depunerii cererii de finanțare. Solicitanții care au mai puțin de 3 exerciții financiare încheiate vor completa doar coloanele aferente anului (N), respectiv (N-1).</t>
  </si>
  <si>
    <t>*) În conformitate  cu prevederile Regulamentului (UE) nr. 651/2014 al Comisiei din 17 iunie 2014 de declarare a anumitor categorii de ajutoare compatibile cu piața internă în aplicarea articolelor 107 și 108 din tratat</t>
  </si>
  <si>
    <t>[completați cu denumirea activului]</t>
  </si>
  <si>
    <t>Regularizare TVA</t>
  </si>
  <si>
    <t>Valoarea totală a cererii de finantare, din care:</t>
  </si>
  <si>
    <t>TVA eligibil</t>
  </si>
  <si>
    <t>DA</t>
  </si>
  <si>
    <t>NU</t>
  </si>
  <si>
    <r>
      <t>PLATI DIN ACTIVITATEA DE INVESTITII</t>
    </r>
    <r>
      <rPr>
        <sz val="9"/>
        <rFont val="Calibri"/>
        <family val="2"/>
        <scheme val="minor"/>
      </rPr>
      <t xml:space="preserve"> (inlcusiv reinvestirile din cadrul proiectului de investitii)</t>
    </r>
  </si>
  <si>
    <t>ACTIVITATEA DE INVESTITII (inclusiv  reinvestirile din perioada post implementare)</t>
  </si>
  <si>
    <t>Alte venituri din exploatare (inclusiv veniturile din subventii pentru investitii)</t>
  </si>
  <si>
    <t>Valoare TVA neeligibil</t>
  </si>
  <si>
    <r>
      <t xml:space="preserve">Când mai mult de jumătate din capitalul social subscris a dispărut din cauza pierderilor acumulate.
</t>
    </r>
    <r>
      <rPr>
        <b/>
        <i/>
        <sz val="10"/>
        <rFont val="Calibri"/>
        <family val="2"/>
        <charset val="238"/>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</si>
  <si>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r>
      <t>ii) Dacă Rezultatul total acumulat este negativ (</t>
    </r>
    <r>
      <rPr>
        <b/>
        <sz val="10"/>
        <rFont val="Calibri"/>
        <family val="2"/>
        <charset val="238"/>
      </rPr>
      <t>Pierdere acumulata</t>
    </r>
    <r>
      <rPr>
        <sz val="10"/>
        <rFont val="Calibri"/>
        <family val="2"/>
        <charset val="238"/>
      </rPr>
      <t xml:space="preserve">), atunci se calculează </t>
    </r>
    <r>
      <rPr>
        <b/>
        <sz val="10"/>
        <rFont val="Calibri"/>
        <family val="2"/>
        <charset val="238"/>
      </rPr>
      <t xml:space="preserve">Pierderile de capital </t>
    </r>
    <r>
      <rPr>
        <sz val="10"/>
        <rFont val="Calibri"/>
        <family val="2"/>
        <charset val="238"/>
      </rPr>
      <t>(Pierderea acumulata + Prime de capital + Rezerve din reevaluare + Rezerve)</t>
    </r>
  </si>
  <si>
    <r>
      <t xml:space="preserve">TVA eligibil (nedeductibil) ?
</t>
    </r>
    <r>
      <rPr>
        <b/>
        <i/>
        <sz val="9"/>
        <rFont val="Calibri"/>
        <family val="2"/>
        <charset val="238"/>
        <scheme val="minor"/>
      </rPr>
      <t>(selecteaza)</t>
    </r>
  </si>
  <si>
    <t>VENITURI TOTALE</t>
  </si>
  <si>
    <t>CHELTUIELI TOTALE</t>
  </si>
  <si>
    <t>Cheltuieli eligibile, fără TVA</t>
  </si>
  <si>
    <t>TVA nerecuperabilă, aferentă cheltuielilor eligibile</t>
  </si>
  <si>
    <t>Cheltuieli neeligibile, fără TVA</t>
  </si>
  <si>
    <t>TVA aferentă cheltuielilor neeligibile, și TVA recuperabilă aferentă cheltuielilor eligibile</t>
  </si>
  <si>
    <t>iii) Dacă valoarea rezultată este pozitivă (&gt;=0), ori valoarea rezultată negativă reprezintă cel mult 50% din Capital social subscris si vărsat, atunci solicitantul nu se încadrează în categoria întreprinderilor în dificultate.</t>
  </si>
  <si>
    <t>Pierdere de capital (dacă rezultatul este negativ)</t>
  </si>
  <si>
    <t>3.6</t>
  </si>
  <si>
    <t>3.7</t>
  </si>
  <si>
    <t>Cheltuieli salariale cu echipa de management de proiect</t>
  </si>
  <si>
    <t xml:space="preserve">Cheltuieli salariale directe aferente management de proiect </t>
  </si>
  <si>
    <t>6.2</t>
  </si>
  <si>
    <t>Cheltuieli de promovare a obiectivului de investiţie/produsului/ serviciului finanţat</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</si>
</sst>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0"/>
      <name val="Calibri"/>
      <family val="2"/>
      <charset val="238"/>
    </font>
    <font>
      <sz val="11"/>
      <color theme="1"/>
      <name val="Calibri"/>
      <family val="2"/>
      <charset val="238"/>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b/>
      <sz val="10"/>
      <name val="Arial"/>
      <family val="2"/>
    </font>
    <font>
      <sz val="10"/>
      <name val="Times New Roman"/>
      <family val="1"/>
    </font>
    <font>
      <sz val="12"/>
      <name val="Arial"/>
      <family val="2"/>
    </font>
    <font>
      <b/>
      <sz val="12"/>
      <name val="Arial"/>
      <family val="2"/>
    </font>
    <font>
      <b/>
      <sz val="10"/>
      <color theme="1"/>
      <name val="Times New Roman"/>
      <family val="1"/>
    </font>
    <font>
      <sz val="10"/>
      <color theme="1"/>
      <name val="Trebuchet MS"/>
      <family val="2"/>
    </font>
    <font>
      <b/>
      <sz val="10"/>
      <color theme="1"/>
      <name val="Trebuchet MS"/>
      <family val="2"/>
    </font>
    <font>
      <sz val="10"/>
      <color theme="1"/>
      <name val="Times New Roman"/>
      <family val="1"/>
    </font>
    <font>
      <b/>
      <sz val="12"/>
      <color theme="1"/>
      <name val="Times New Roman"/>
      <family val="1"/>
    </font>
    <font>
      <sz val="10"/>
      <name val="Trebuchet MS"/>
      <family val="2"/>
    </font>
    <font>
      <sz val="10"/>
      <color theme="0" tint="-0.249977111117893"/>
      <name val="Times New Roman"/>
      <family val="1"/>
    </font>
    <font>
      <sz val="11"/>
      <color theme="1"/>
      <name val="Calibri"/>
      <family val="2"/>
      <charset val="238"/>
      <scheme val="minor"/>
    </font>
    <font>
      <sz val="11"/>
      <color indexed="8"/>
      <name val="Calibri"/>
      <family val="2"/>
    </font>
    <font>
      <sz val="10"/>
      <color theme="1"/>
      <name val="Arial"/>
      <family val="2"/>
    </font>
    <font>
      <sz val="14"/>
      <name val="Arial"/>
      <family val="2"/>
    </font>
    <font>
      <b/>
      <sz val="11"/>
      <color theme="1"/>
      <name val="Calibri"/>
      <family val="2"/>
      <charset val="238"/>
      <scheme val="minor"/>
    </font>
    <font>
      <sz val="11"/>
      <color theme="1"/>
      <name val="Times New Roman"/>
      <family val="1"/>
    </font>
    <font>
      <b/>
      <sz val="10"/>
      <name val="Trebuchet MS"/>
      <family val="2"/>
    </font>
    <font>
      <b/>
      <sz val="11"/>
      <color theme="1"/>
      <name val="Trebuchet MS"/>
      <family val="2"/>
    </font>
    <font>
      <sz val="9"/>
      <color theme="1"/>
      <name val="Calibri"/>
      <family val="2"/>
      <charset val="238"/>
      <scheme val="minor"/>
    </font>
    <font>
      <b/>
      <sz val="10"/>
      <name val="Calibri"/>
      <family val="2"/>
      <charset val="238"/>
    </font>
    <font>
      <b/>
      <i/>
      <sz val="10"/>
      <name val="Calibri"/>
      <family val="2"/>
      <charset val="238"/>
    </font>
    <font>
      <sz val="10"/>
      <name val="Calibri"/>
      <family val="2"/>
      <charset val="238"/>
    </font>
    <font>
      <sz val="10"/>
      <color theme="1"/>
      <name val="Calibri"/>
      <family val="2"/>
      <charset val="238"/>
      <scheme val="minor"/>
    </font>
    <font>
      <sz val="9"/>
      <name val="Times New Roman"/>
      <family val="1"/>
      <charset val="238"/>
    </font>
    <font>
      <sz val="10"/>
      <name val="Calibri"/>
      <family val="2"/>
      <charset val="238"/>
      <scheme val="minor"/>
    </font>
    <font>
      <b/>
      <sz val="10"/>
      <name val="Calibri"/>
      <family val="2"/>
      <charset val="238"/>
      <scheme val="minor"/>
    </font>
    <font>
      <sz val="10"/>
      <color theme="0" tint="-0.249977111117893"/>
      <name val="Calibri"/>
      <family val="2"/>
      <charset val="238"/>
      <scheme val="minor"/>
    </font>
    <font>
      <b/>
      <u/>
      <sz val="10"/>
      <color theme="1"/>
      <name val="Calibri"/>
      <family val="2"/>
      <charset val="238"/>
      <scheme val="minor"/>
    </font>
    <font>
      <u/>
      <sz val="10"/>
      <color theme="1"/>
      <name val="Calibri"/>
      <family val="2"/>
      <charset val="238"/>
      <scheme val="minor"/>
    </font>
    <font>
      <b/>
      <u/>
      <sz val="11"/>
      <color theme="1"/>
      <name val="Calibri"/>
      <family val="2"/>
      <charset val="238"/>
      <scheme val="minor"/>
    </font>
    <font>
      <sz val="10"/>
      <color rgb="FF000000"/>
      <name val="Calibri"/>
      <family val="2"/>
      <charset val="238"/>
      <scheme val="minor"/>
    </font>
    <font>
      <b/>
      <sz val="10"/>
      <color theme="1"/>
      <name val="Calibri"/>
      <family val="2"/>
      <charset val="238"/>
      <scheme val="minor"/>
    </font>
    <font>
      <b/>
      <sz val="11"/>
      <name val="Calibri"/>
      <family val="2"/>
      <charset val="238"/>
      <scheme val="minor"/>
    </font>
    <font>
      <b/>
      <sz val="10"/>
      <color rgb="FF000000"/>
      <name val="Calibri"/>
      <family val="2"/>
      <charset val="238"/>
      <scheme val="minor"/>
    </font>
    <font>
      <b/>
      <sz val="10"/>
      <color rgb="FFFF0000"/>
      <name val="Calibri"/>
      <family val="2"/>
      <charset val="238"/>
      <scheme val="minor"/>
    </font>
    <font>
      <b/>
      <sz val="9"/>
      <color theme="1"/>
      <name val="Calibri"/>
      <family val="2"/>
      <charset val="238"/>
      <scheme val="minor"/>
    </font>
    <font>
      <sz val="9"/>
      <name val="Calibri"/>
      <family val="2"/>
      <charset val="238"/>
      <scheme val="minor"/>
    </font>
    <font>
      <b/>
      <sz val="9"/>
      <name val="Calibri"/>
      <family val="2"/>
      <charset val="238"/>
      <scheme val="minor"/>
    </font>
    <font>
      <b/>
      <sz val="9"/>
      <color rgb="FFFF0000"/>
      <name val="Calibri"/>
      <family val="2"/>
      <charset val="238"/>
      <scheme val="minor"/>
    </font>
    <font>
      <b/>
      <u/>
      <sz val="9"/>
      <color theme="1"/>
      <name val="Calibri"/>
      <family val="2"/>
      <charset val="238"/>
      <scheme val="minor"/>
    </font>
    <font>
      <sz val="9"/>
      <color theme="0" tint="-0.249977111117893"/>
      <name val="Calibri"/>
      <family val="2"/>
      <charset val="238"/>
      <scheme val="minor"/>
    </font>
    <font>
      <i/>
      <sz val="10"/>
      <color theme="1"/>
      <name val="Calibri"/>
      <family val="2"/>
      <charset val="238"/>
      <scheme val="minor"/>
    </font>
    <font>
      <i/>
      <sz val="10"/>
      <name val="Calibri"/>
      <family val="2"/>
      <charset val="238"/>
      <scheme val="minor"/>
    </font>
    <font>
      <sz val="9"/>
      <name val="Calibri"/>
      <family val="2"/>
      <scheme val="minor"/>
    </font>
    <font>
      <b/>
      <i/>
      <sz val="9"/>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17" fillId="0" borderId="0"/>
    <xf numFmtId="0" fontId="3" fillId="0" borderId="0"/>
    <xf numFmtId="9" fontId="18" fillId="0" borderId="0" applyFont="0" applyFill="0" applyBorder="0" applyAlignment="0" applyProtection="0"/>
    <xf numFmtId="0" fontId="2" fillId="0" borderId="0"/>
    <xf numFmtId="9" fontId="28" fillId="0" borderId="0" applyFont="0" applyFill="0" applyBorder="0" applyAlignment="0" applyProtection="0"/>
  </cellStyleXfs>
  <cellXfs count="527">
    <xf numFmtId="0" fontId="0" fillId="0" borderId="0" xfId="0"/>
    <xf numFmtId="0" fontId="26" fillId="0" borderId="0" xfId="0" applyFont="1" applyAlignment="1">
      <alignment horizontal="left" vertical="top" wrapText="1"/>
    </xf>
    <xf numFmtId="0" fontId="26" fillId="0" borderId="13" xfId="0" applyFont="1" applyBorder="1" applyAlignment="1">
      <alignment vertical="top"/>
    </xf>
    <xf numFmtId="0" fontId="26" fillId="0" borderId="4" xfId="0" applyFont="1" applyBorder="1" applyAlignment="1">
      <alignment vertical="top"/>
    </xf>
    <xf numFmtId="0" fontId="43" fillId="0" borderId="3" xfId="4" applyNumberFormat="1" applyFont="1" applyFill="1" applyBorder="1" applyAlignment="1" applyProtection="1">
      <alignment horizontal="right" vertical="top" wrapText="1"/>
    </xf>
    <xf numFmtId="0" fontId="43" fillId="0" borderId="3" xfId="0" applyNumberFormat="1" applyFont="1" applyFill="1" applyBorder="1" applyAlignment="1" applyProtection="1">
      <alignment horizontal="right" vertical="top" wrapText="1"/>
    </xf>
    <xf numFmtId="4" fontId="43" fillId="0" borderId="3" xfId="4" applyNumberFormat="1" applyFont="1" applyFill="1" applyBorder="1" applyAlignment="1" applyProtection="1">
      <alignment horizontal="left" vertical="top" wrapText="1"/>
    </xf>
    <xf numFmtId="0" fontId="25" fillId="0" borderId="3" xfId="0" applyNumberFormat="1" applyFont="1" applyFill="1" applyBorder="1" applyAlignment="1">
      <alignment horizontal="right" vertical="top"/>
    </xf>
    <xf numFmtId="4" fontId="43" fillId="0" borderId="3" xfId="0" applyNumberFormat="1" applyFont="1" applyFill="1" applyBorder="1" applyAlignment="1" applyProtection="1">
      <alignment vertical="top" wrapText="1"/>
    </xf>
    <xf numFmtId="0" fontId="43" fillId="0" borderId="3" xfId="0" applyNumberFormat="1" applyFont="1" applyFill="1" applyBorder="1" applyAlignment="1">
      <alignment vertical="top"/>
    </xf>
    <xf numFmtId="0" fontId="44" fillId="0" borderId="0" xfId="4" applyNumberFormat="1" applyFont="1" applyFill="1" applyBorder="1" applyAlignment="1" applyProtection="1">
      <alignment horizontal="right" vertical="top" wrapText="1"/>
    </xf>
    <xf numFmtId="0" fontId="43" fillId="0" borderId="3" xfId="0" applyNumberFormat="1" applyFont="1" applyFill="1" applyBorder="1" applyAlignment="1">
      <alignment horizontal="right" vertical="top"/>
    </xf>
    <xf numFmtId="0" fontId="44" fillId="0" borderId="3" xfId="0" applyNumberFormat="1" applyFont="1" applyFill="1" applyBorder="1" applyAlignment="1">
      <alignment horizontal="right" vertical="top"/>
    </xf>
    <xf numFmtId="4" fontId="43" fillId="0" borderId="3" xfId="0" applyNumberFormat="1" applyFont="1" applyFill="1" applyBorder="1" applyAlignment="1" applyProtection="1">
      <alignment horizontal="left" vertical="top" wrapText="1"/>
    </xf>
    <xf numFmtId="0" fontId="43" fillId="0" borderId="0" xfId="0" applyNumberFormat="1" applyFont="1" applyFill="1" applyAlignment="1">
      <alignment horizontal="right" vertical="top"/>
    </xf>
    <xf numFmtId="0" fontId="43" fillId="0" borderId="0" xfId="0" applyNumberFormat="1" applyFont="1" applyAlignment="1">
      <alignment horizontal="right" vertical="top"/>
    </xf>
    <xf numFmtId="3" fontId="43" fillId="0" borderId="0" xfId="0" applyNumberFormat="1" applyFont="1" applyAlignment="1" applyProtection="1">
      <alignment horizontal="center" vertical="top"/>
    </xf>
    <xf numFmtId="4" fontId="44" fillId="0" borderId="3" xfId="0" applyNumberFormat="1" applyFont="1" applyFill="1" applyBorder="1" applyAlignment="1" applyProtection="1">
      <alignment vertical="top" wrapText="1"/>
    </xf>
    <xf numFmtId="0" fontId="38" fillId="0" borderId="0" xfId="1" applyFont="1" applyFill="1" applyAlignment="1" applyProtection="1">
      <alignment horizontal="left" vertical="top"/>
    </xf>
    <xf numFmtId="3" fontId="44" fillId="0" borderId="3" xfId="4" applyNumberFormat="1" applyFont="1" applyFill="1" applyBorder="1" applyAlignment="1" applyProtection="1">
      <alignment horizontal="center" vertical="center" wrapText="1"/>
    </xf>
    <xf numFmtId="0" fontId="15" fillId="0" borderId="0" xfId="0" applyFont="1" applyFill="1" applyBorder="1" applyAlignment="1" applyProtection="1">
      <alignment vertical="top"/>
    </xf>
    <xf numFmtId="0" fontId="43" fillId="0" borderId="0" xfId="0" applyFont="1" applyAlignment="1" applyProtection="1">
      <alignment vertical="top"/>
    </xf>
    <xf numFmtId="0" fontId="0" fillId="0" borderId="0" xfId="0" applyAlignment="1" applyProtection="1">
      <alignment vertical="top"/>
    </xf>
    <xf numFmtId="3" fontId="44" fillId="0" borderId="3" xfId="4" applyNumberFormat="1" applyFont="1" applyFill="1" applyBorder="1" applyAlignment="1" applyProtection="1">
      <alignment horizontal="center" vertical="top" wrapText="1"/>
    </xf>
    <xf numFmtId="0" fontId="43" fillId="0" borderId="3" xfId="0" quotePrefix="1" applyNumberFormat="1" applyFont="1" applyFill="1" applyBorder="1" applyAlignment="1" applyProtection="1">
      <alignment horizontal="right" vertical="top" wrapText="1"/>
    </xf>
    <xf numFmtId="0" fontId="23" fillId="0" borderId="0" xfId="0" applyFont="1" applyFill="1" applyBorder="1" applyAlignment="1" applyProtection="1">
      <alignment vertical="top"/>
    </xf>
    <xf numFmtId="0" fontId="44" fillId="0" borderId="3" xfId="0" applyNumberFormat="1" applyFont="1" applyFill="1" applyBorder="1" applyAlignment="1" applyProtection="1">
      <alignment horizontal="right" vertical="top" wrapText="1"/>
    </xf>
    <xf numFmtId="4" fontId="44" fillId="0" borderId="3" xfId="4" applyNumberFormat="1" applyFont="1" applyFill="1" applyBorder="1" applyAlignment="1" applyProtection="1">
      <alignment horizontal="left" vertical="top" wrapText="1"/>
    </xf>
    <xf numFmtId="4" fontId="44" fillId="0" borderId="3" xfId="0" applyNumberFormat="1" applyFont="1" applyFill="1" applyBorder="1" applyAlignment="1" applyProtection="1">
      <alignment horizontal="left" vertical="top" wrapText="1"/>
    </xf>
    <xf numFmtId="0" fontId="43" fillId="4" borderId="3" xfId="0" applyNumberFormat="1" applyFont="1" applyFill="1" applyBorder="1" applyAlignment="1" applyProtection="1">
      <alignment horizontal="right" vertical="top" wrapText="1"/>
    </xf>
    <xf numFmtId="4" fontId="44" fillId="4" borderId="3" xfId="0" applyNumberFormat="1" applyFont="1" applyFill="1" applyBorder="1" applyAlignment="1" applyProtection="1">
      <alignment vertical="top" wrapText="1"/>
    </xf>
    <xf numFmtId="3" fontId="43" fillId="0" borderId="3" xfId="4" applyNumberFormat="1" applyFont="1" applyFill="1" applyBorder="1" applyAlignment="1" applyProtection="1">
      <alignment vertical="top" wrapText="1"/>
    </xf>
    <xf numFmtId="0" fontId="43" fillId="0" borderId="3" xfId="0" applyFont="1" applyFill="1" applyBorder="1" applyAlignment="1" applyProtection="1">
      <alignment vertical="top" wrapText="1"/>
    </xf>
    <xf numFmtId="0" fontId="44" fillId="0" borderId="3" xfId="4" applyNumberFormat="1" applyFont="1" applyFill="1" applyBorder="1" applyAlignment="1" applyProtection="1">
      <alignment horizontal="right" vertical="top" wrapText="1"/>
    </xf>
    <xf numFmtId="0" fontId="43" fillId="0" borderId="0" xfId="0" applyNumberFormat="1" applyFont="1" applyFill="1" applyAlignment="1" applyProtection="1">
      <alignment vertical="top"/>
    </xf>
    <xf numFmtId="3" fontId="44" fillId="0" borderId="3" xfId="4" applyNumberFormat="1" applyFont="1" applyFill="1" applyBorder="1" applyAlignment="1" applyProtection="1">
      <alignment horizontal="left" vertical="top" wrapText="1"/>
    </xf>
    <xf numFmtId="3" fontId="44" fillId="0" borderId="4" xfId="4" applyNumberFormat="1" applyFont="1" applyFill="1" applyBorder="1" applyAlignment="1" applyProtection="1">
      <alignment vertical="top" wrapText="1"/>
    </xf>
    <xf numFmtId="0" fontId="43" fillId="0" borderId="0" xfId="0" applyNumberFormat="1" applyFont="1" applyFill="1" applyBorder="1" applyAlignment="1" applyProtection="1">
      <alignment horizontal="right" vertical="top"/>
    </xf>
    <xf numFmtId="0" fontId="36" fillId="0" borderId="0" xfId="0" applyFont="1" applyFill="1" applyAlignment="1" applyProtection="1">
      <alignment horizontal="left" vertical="top" wrapText="1"/>
    </xf>
    <xf numFmtId="4" fontId="29" fillId="0" borderId="0" xfId="0" applyNumberFormat="1" applyFont="1" applyFill="1" applyAlignment="1" applyProtection="1">
      <alignment horizontal="right" vertical="top"/>
    </xf>
    <xf numFmtId="4" fontId="29" fillId="0" borderId="0" xfId="0" applyNumberFormat="1" applyFont="1" applyFill="1" applyAlignment="1" applyProtection="1">
      <alignment vertical="top"/>
    </xf>
    <xf numFmtId="0" fontId="29" fillId="0" borderId="0" xfId="0" applyFont="1" applyFill="1" applyAlignment="1" applyProtection="1">
      <alignment vertical="top"/>
    </xf>
    <xf numFmtId="0" fontId="35" fillId="0" borderId="0" xfId="0" applyFont="1" applyFill="1" applyAlignment="1" applyProtection="1">
      <alignment horizontal="left" vertical="top" wrapText="1"/>
    </xf>
    <xf numFmtId="0" fontId="32" fillId="0" borderId="3" xfId="0" applyFont="1" applyBorder="1" applyAlignment="1" applyProtection="1">
      <alignment vertical="top" wrapText="1"/>
    </xf>
    <xf numFmtId="4" fontId="31" fillId="0" borderId="0" xfId="0" applyNumberFormat="1" applyFont="1" applyAlignment="1" applyProtection="1">
      <alignment vertical="top"/>
    </xf>
    <xf numFmtId="0" fontId="31" fillId="0" borderId="0" xfId="0" applyFont="1" applyAlignment="1" applyProtection="1">
      <alignment vertical="top"/>
    </xf>
    <xf numFmtId="4" fontId="32" fillId="0" borderId="0" xfId="0" applyNumberFormat="1" applyFont="1" applyAlignment="1" applyProtection="1">
      <alignment vertical="top"/>
    </xf>
    <xf numFmtId="0" fontId="32" fillId="0" borderId="0" xfId="0" applyFont="1" applyAlignment="1" applyProtection="1">
      <alignment vertical="top"/>
    </xf>
    <xf numFmtId="3" fontId="31" fillId="0" borderId="3" xfId="0" applyNumberFormat="1" applyFont="1" applyBorder="1" applyAlignment="1" applyProtection="1">
      <alignment vertical="top" wrapText="1"/>
    </xf>
    <xf numFmtId="4" fontId="31" fillId="2" borderId="3" xfId="0" applyNumberFormat="1" applyFont="1" applyFill="1" applyBorder="1" applyAlignment="1" applyProtection="1">
      <alignment horizontal="right" vertical="top"/>
      <protection locked="0"/>
    </xf>
    <xf numFmtId="4" fontId="31" fillId="0" borderId="3" xfId="0" applyNumberFormat="1" applyFont="1" applyBorder="1" applyAlignment="1" applyProtection="1">
      <alignment horizontal="right" vertical="top"/>
    </xf>
    <xf numFmtId="3" fontId="32" fillId="0" borderId="3" xfId="0" applyNumberFormat="1" applyFont="1" applyBorder="1" applyAlignment="1" applyProtection="1">
      <alignment vertical="top" wrapText="1"/>
    </xf>
    <xf numFmtId="4" fontId="32" fillId="0" borderId="3" xfId="0" applyNumberFormat="1" applyFont="1" applyBorder="1" applyAlignment="1" applyProtection="1">
      <alignment horizontal="right" vertical="top"/>
    </xf>
    <xf numFmtId="4" fontId="32" fillId="0" borderId="0" xfId="0" applyNumberFormat="1" applyFont="1" applyBorder="1" applyAlignment="1" applyProtection="1">
      <alignment vertical="top"/>
    </xf>
    <xf numFmtId="0" fontId="32" fillId="0" borderId="0" xfId="0" applyFont="1" applyBorder="1" applyAlignment="1" applyProtection="1">
      <alignment vertical="top"/>
    </xf>
    <xf numFmtId="4" fontId="31" fillId="0" borderId="0" xfId="0" applyNumberFormat="1" applyFont="1" applyBorder="1" applyAlignment="1" applyProtection="1">
      <alignment vertical="top"/>
    </xf>
    <xf numFmtId="0" fontId="31" fillId="0" borderId="0" xfId="0" applyFont="1" applyBorder="1" applyAlignment="1" applyProtection="1">
      <alignment vertical="top"/>
    </xf>
    <xf numFmtId="4" fontId="32" fillId="0" borderId="3" xfId="0" applyNumberFormat="1" applyFont="1" applyBorder="1" applyAlignment="1" applyProtection="1">
      <alignment vertical="top"/>
    </xf>
    <xf numFmtId="4" fontId="31" fillId="0" borderId="3" xfId="0" applyNumberFormat="1" applyFont="1" applyFill="1" applyBorder="1" applyAlignment="1" applyProtection="1">
      <alignment horizontal="right" vertical="top"/>
    </xf>
    <xf numFmtId="3" fontId="29" fillId="0" borderId="3" xfId="0" applyNumberFormat="1" applyFont="1" applyBorder="1" applyAlignment="1" applyProtection="1">
      <alignment vertical="top" wrapText="1"/>
    </xf>
    <xf numFmtId="4" fontId="32" fillId="2" borderId="3" xfId="0" applyNumberFormat="1" applyFont="1" applyFill="1" applyBorder="1" applyAlignment="1" applyProtection="1">
      <alignment horizontal="right" vertical="top"/>
      <protection locked="0"/>
    </xf>
    <xf numFmtId="0" fontId="31" fillId="0" borderId="0" xfId="0" applyFont="1" applyAlignment="1" applyProtection="1">
      <alignment vertical="top" wrapText="1"/>
    </xf>
    <xf numFmtId="4" fontId="31" fillId="0" borderId="0" xfId="0" applyNumberFormat="1" applyFont="1" applyAlignment="1" applyProtection="1">
      <alignment horizontal="right" vertical="top"/>
    </xf>
    <xf numFmtId="0" fontId="29" fillId="0" borderId="0" xfId="0" applyFont="1" applyFill="1" applyAlignment="1" applyProtection="1">
      <alignment vertical="top" wrapText="1"/>
    </xf>
    <xf numFmtId="4" fontId="32" fillId="0" borderId="3" xfId="0" applyNumberFormat="1" applyFont="1" applyFill="1" applyBorder="1" applyAlignment="1" applyProtection="1">
      <alignment horizontal="center" vertical="top"/>
    </xf>
    <xf numFmtId="0" fontId="19" fillId="0" borderId="0" xfId="0" applyFont="1" applyFill="1" applyAlignment="1" applyProtection="1">
      <alignment vertical="top"/>
    </xf>
    <xf numFmtId="0" fontId="32" fillId="0" borderId="3" xfId="0" applyFont="1" applyBorder="1" applyAlignment="1" applyProtection="1">
      <alignment vertical="top"/>
    </xf>
    <xf numFmtId="0" fontId="6" fillId="0" borderId="0" xfId="0" applyFont="1" applyAlignment="1" applyProtection="1">
      <alignment vertical="top"/>
    </xf>
    <xf numFmtId="0" fontId="31" fillId="0" borderId="3" xfId="0" applyFont="1" applyBorder="1" applyAlignment="1" applyProtection="1">
      <alignment vertical="top"/>
    </xf>
    <xf numFmtId="4" fontId="31" fillId="2" borderId="3" xfId="0" applyNumberFormat="1" applyFont="1" applyFill="1" applyBorder="1" applyAlignment="1" applyProtection="1">
      <alignment vertical="top"/>
      <protection locked="0"/>
    </xf>
    <xf numFmtId="4" fontId="31" fillId="0" borderId="3" xfId="0" applyNumberFormat="1" applyFont="1" applyBorder="1" applyAlignment="1" applyProtection="1">
      <alignment vertical="top"/>
    </xf>
    <xf numFmtId="0" fontId="0" fillId="0" borderId="0" xfId="0" applyFont="1" applyAlignment="1" applyProtection="1">
      <alignment vertical="top"/>
    </xf>
    <xf numFmtId="4" fontId="32" fillId="2" borderId="3" xfId="0" applyNumberFormat="1" applyFont="1" applyFill="1" applyBorder="1" applyAlignment="1" applyProtection="1">
      <alignment vertical="top"/>
      <protection locked="0"/>
    </xf>
    <xf numFmtId="4" fontId="6" fillId="0" borderId="0" xfId="0" applyNumberFormat="1" applyFont="1" applyAlignment="1" applyProtection="1">
      <alignment vertical="top"/>
    </xf>
    <xf numFmtId="4" fontId="0" fillId="0" borderId="0" xfId="0" applyNumberFormat="1" applyFont="1" applyAlignment="1" applyProtection="1">
      <alignment vertical="top"/>
    </xf>
    <xf numFmtId="4" fontId="0" fillId="0" borderId="0" xfId="0" applyNumberFormat="1" applyAlignment="1" applyProtection="1">
      <alignment vertical="top"/>
    </xf>
    <xf numFmtId="0" fontId="43" fillId="0" borderId="0" xfId="0" applyFont="1" applyFill="1" applyAlignment="1">
      <alignment vertical="top" wrapText="1"/>
    </xf>
    <xf numFmtId="10" fontId="43" fillId="0" borderId="0" xfId="0" applyNumberFormat="1" applyFont="1" applyFill="1" applyAlignment="1">
      <alignment vertical="top" wrapText="1"/>
    </xf>
    <xf numFmtId="0" fontId="43" fillId="0" borderId="0" xfId="0" applyFont="1" applyFill="1" applyAlignment="1">
      <alignment vertical="top"/>
    </xf>
    <xf numFmtId="0" fontId="31" fillId="0" borderId="0" xfId="0" applyFont="1" applyFill="1" applyAlignment="1">
      <alignment vertical="top"/>
    </xf>
    <xf numFmtId="0" fontId="44" fillId="0" borderId="3" xfId="0" applyFont="1" applyBorder="1" applyAlignment="1">
      <alignment vertical="top" wrapText="1"/>
    </xf>
    <xf numFmtId="0" fontId="43" fillId="0" borderId="0" xfId="0" applyFont="1" applyAlignment="1">
      <alignment vertical="top" wrapText="1"/>
    </xf>
    <xf numFmtId="0" fontId="43" fillId="0" borderId="0" xfId="0" applyFont="1" applyAlignment="1">
      <alignment vertical="top"/>
    </xf>
    <xf numFmtId="0" fontId="31" fillId="0" borderId="0" xfId="0" applyFont="1" applyAlignment="1">
      <alignment vertical="top"/>
    </xf>
    <xf numFmtId="0" fontId="0" fillId="0" borderId="0" xfId="0" applyAlignment="1">
      <alignment vertical="top"/>
    </xf>
    <xf numFmtId="3" fontId="44" fillId="0" borderId="3" xfId="0" applyNumberFormat="1" applyFont="1" applyBorder="1" applyAlignment="1">
      <alignment vertical="top" wrapText="1"/>
    </xf>
    <xf numFmtId="0" fontId="44" fillId="0" borderId="0" xfId="0" applyFont="1" applyAlignment="1">
      <alignment vertical="top" wrapText="1"/>
    </xf>
    <xf numFmtId="10" fontId="43" fillId="0" borderId="3" xfId="0" applyNumberFormat="1" applyFont="1" applyBorder="1" applyAlignment="1">
      <alignment vertical="top" wrapText="1"/>
    </xf>
    <xf numFmtId="10" fontId="44" fillId="0" borderId="3" xfId="0" applyNumberFormat="1" applyFont="1" applyBorder="1" applyAlignment="1">
      <alignment vertical="top" wrapText="1"/>
    </xf>
    <xf numFmtId="0" fontId="44" fillId="0" borderId="0" xfId="0" applyFont="1" applyAlignment="1">
      <alignment vertical="top"/>
    </xf>
    <xf numFmtId="0" fontId="32" fillId="0" borderId="0" xfId="0" applyFont="1" applyAlignment="1">
      <alignment vertical="top"/>
    </xf>
    <xf numFmtId="0" fontId="5" fillId="0" borderId="0" xfId="0" applyFont="1" applyAlignment="1">
      <alignment vertical="top"/>
    </xf>
    <xf numFmtId="0" fontId="43" fillId="0" borderId="3" xfId="0" applyFont="1" applyBorder="1" applyAlignment="1">
      <alignment vertical="top" wrapText="1"/>
    </xf>
    <xf numFmtId="3" fontId="43" fillId="0" borderId="3" xfId="0" applyNumberFormat="1" applyFont="1" applyBorder="1" applyAlignment="1">
      <alignment vertical="top" wrapText="1"/>
    </xf>
    <xf numFmtId="0" fontId="4" fillId="0" borderId="0" xfId="0" applyFont="1" applyAlignment="1">
      <alignment vertical="top"/>
    </xf>
    <xf numFmtId="3" fontId="44" fillId="0" borderId="0" xfId="0" applyNumberFormat="1" applyFont="1" applyAlignment="1">
      <alignment vertical="top" wrapText="1"/>
    </xf>
    <xf numFmtId="10" fontId="44" fillId="0" borderId="0" xfId="0" applyNumberFormat="1" applyFont="1" applyAlignment="1">
      <alignment vertical="top" wrapText="1"/>
    </xf>
    <xf numFmtId="0" fontId="43" fillId="0" borderId="3" xfId="0" applyFont="1" applyBorder="1" applyAlignment="1">
      <alignment horizontal="left" vertical="top"/>
    </xf>
    <xf numFmtId="0" fontId="47" fillId="0" borderId="0" xfId="0" applyFont="1" applyAlignment="1">
      <alignment vertical="top" wrapText="1"/>
    </xf>
    <xf numFmtId="0" fontId="47" fillId="0" borderId="0" xfId="0" applyFont="1" applyAlignment="1">
      <alignment vertical="top"/>
    </xf>
    <xf numFmtId="0" fontId="33" fillId="0" borderId="0" xfId="0" applyFont="1" applyAlignment="1">
      <alignment vertical="top"/>
    </xf>
    <xf numFmtId="0" fontId="16" fillId="0" borderId="0" xfId="0" applyFont="1" applyAlignment="1">
      <alignment vertical="top"/>
    </xf>
    <xf numFmtId="3" fontId="43" fillId="0" borderId="0" xfId="0" applyNumberFormat="1" applyFont="1" applyAlignment="1">
      <alignment vertical="top" wrapText="1"/>
    </xf>
    <xf numFmtId="10" fontId="43" fillId="0" borderId="0" xfId="0" applyNumberFormat="1" applyFont="1" applyAlignment="1">
      <alignment vertical="top" wrapText="1"/>
    </xf>
    <xf numFmtId="0" fontId="8" fillId="0" borderId="0" xfId="0" applyFont="1" applyAlignment="1">
      <alignment vertical="top"/>
    </xf>
    <xf numFmtId="0" fontId="20" fillId="0" borderId="0" xfId="0" applyFont="1" applyFill="1" applyAlignment="1">
      <alignment vertical="top"/>
    </xf>
    <xf numFmtId="0" fontId="31" fillId="0" borderId="3" xfId="0" applyFont="1" applyBorder="1" applyAlignment="1" applyProtection="1">
      <alignment vertical="top" wrapText="1"/>
    </xf>
    <xf numFmtId="3" fontId="31" fillId="0" borderId="3" xfId="0" applyNumberFormat="1" applyFont="1" applyBorder="1" applyAlignment="1" applyProtection="1">
      <alignment vertical="top"/>
    </xf>
    <xf numFmtId="10" fontId="31" fillId="0" borderId="3" xfId="0" applyNumberFormat="1" applyFont="1" applyBorder="1" applyAlignment="1" applyProtection="1">
      <alignment vertical="top"/>
    </xf>
    <xf numFmtId="3" fontId="31" fillId="0" borderId="0" xfId="0" applyNumberFormat="1" applyFont="1" applyAlignment="1" applyProtection="1">
      <alignment horizontal="right" vertical="top"/>
    </xf>
    <xf numFmtId="0" fontId="32" fillId="0" borderId="3" xfId="0" applyFont="1" applyBorder="1" applyAlignment="1">
      <alignment vertical="top" wrapText="1"/>
    </xf>
    <xf numFmtId="0" fontId="31" fillId="0" borderId="3" xfId="0" applyFont="1" applyBorder="1" applyAlignment="1">
      <alignment vertical="top" wrapText="1"/>
    </xf>
    <xf numFmtId="3" fontId="31" fillId="0" borderId="3" xfId="0" applyNumberFormat="1" applyFont="1" applyBorder="1" applyAlignment="1">
      <alignment vertical="top"/>
    </xf>
    <xf numFmtId="0" fontId="6" fillId="0" borderId="0" xfId="0" applyFont="1" applyAlignment="1">
      <alignment vertical="top"/>
    </xf>
    <xf numFmtId="0" fontId="31" fillId="3" borderId="3" xfId="0" applyFont="1" applyFill="1" applyBorder="1" applyAlignment="1">
      <alignment vertical="top" wrapText="1"/>
    </xf>
    <xf numFmtId="3" fontId="31" fillId="3" borderId="3" xfId="0" applyNumberFormat="1" applyFont="1" applyFill="1" applyBorder="1" applyAlignment="1">
      <alignment vertical="top"/>
    </xf>
    <xf numFmtId="0" fontId="32" fillId="0" borderId="3" xfId="0" applyFont="1" applyFill="1" applyBorder="1" applyAlignment="1" applyProtection="1">
      <alignment vertical="top" wrapText="1"/>
    </xf>
    <xf numFmtId="0" fontId="31" fillId="0" borderId="3" xfId="0" applyFont="1" applyFill="1" applyBorder="1" applyAlignment="1" applyProtection="1">
      <alignment vertical="top" wrapText="1"/>
    </xf>
    <xf numFmtId="9" fontId="31" fillId="0" borderId="3" xfId="0" applyNumberFormat="1" applyFont="1" applyFill="1" applyBorder="1" applyAlignment="1" applyProtection="1">
      <alignment vertical="top"/>
    </xf>
    <xf numFmtId="0" fontId="31" fillId="0" borderId="3" xfId="0" applyFont="1" applyFill="1" applyBorder="1" applyAlignment="1" applyProtection="1">
      <alignment vertical="top"/>
    </xf>
    <xf numFmtId="9" fontId="31" fillId="0" borderId="3" xfId="0" applyNumberFormat="1" applyFont="1" applyBorder="1" applyAlignment="1" applyProtection="1">
      <alignment vertical="top"/>
    </xf>
    <xf numFmtId="2" fontId="31" fillId="0" borderId="3" xfId="0" applyNumberFormat="1" applyFont="1" applyBorder="1" applyAlignment="1" applyProtection="1">
      <alignment vertical="top"/>
    </xf>
    <xf numFmtId="9" fontId="32" fillId="0" borderId="3" xfId="0" applyNumberFormat="1" applyFont="1" applyBorder="1" applyAlignment="1" applyProtection="1">
      <alignment vertical="top"/>
    </xf>
    <xf numFmtId="0" fontId="31" fillId="0" borderId="0" xfId="0" applyFont="1" applyAlignment="1">
      <alignment vertical="top" wrapText="1"/>
    </xf>
    <xf numFmtId="1" fontId="31" fillId="0" borderId="3" xfId="0" applyNumberFormat="1" applyFont="1" applyBorder="1" applyAlignment="1" applyProtection="1">
      <alignment vertical="top"/>
    </xf>
    <xf numFmtId="0" fontId="9" fillId="0" borderId="0" xfId="0" applyFont="1" applyAlignment="1">
      <alignment vertical="top"/>
    </xf>
    <xf numFmtId="0" fontId="32" fillId="0" borderId="0" xfId="0" applyFont="1" applyFill="1" applyBorder="1" applyAlignment="1" applyProtection="1">
      <alignment vertical="top" wrapText="1"/>
    </xf>
    <xf numFmtId="0" fontId="31" fillId="0" borderId="0" xfId="0" applyFont="1" applyBorder="1" applyAlignment="1" applyProtection="1">
      <alignment vertical="top" wrapText="1"/>
    </xf>
    <xf numFmtId="9" fontId="31" fillId="0" borderId="0" xfId="0" applyNumberFormat="1" applyFont="1" applyBorder="1" applyAlignment="1" applyProtection="1">
      <alignment vertical="top"/>
    </xf>
    <xf numFmtId="0" fontId="31" fillId="0" borderId="1" xfId="0" applyFont="1" applyBorder="1" applyAlignment="1" applyProtection="1">
      <alignment vertical="top" wrapText="1"/>
    </xf>
    <xf numFmtId="9" fontId="31" fillId="0" borderId="1" xfId="0" applyNumberFormat="1" applyFont="1" applyBorder="1" applyAlignment="1" applyProtection="1">
      <alignment vertical="top"/>
    </xf>
    <xf numFmtId="2" fontId="31" fillId="0" borderId="3" xfId="0" applyNumberFormat="1" applyFont="1" applyFill="1" applyBorder="1" applyAlignment="1" applyProtection="1">
      <alignment vertical="top"/>
    </xf>
    <xf numFmtId="0" fontId="31" fillId="0" borderId="0" xfId="0" applyFont="1" applyFill="1" applyAlignment="1" applyProtection="1">
      <alignment vertical="top" wrapText="1"/>
    </xf>
    <xf numFmtId="0" fontId="31" fillId="0" borderId="0" xfId="0" applyFont="1" applyFill="1" applyBorder="1" applyAlignment="1" applyProtection="1">
      <alignment vertical="top"/>
    </xf>
    <xf numFmtId="0" fontId="0" fillId="0" borderId="0" xfId="0" applyAlignment="1">
      <alignment horizontal="left" vertical="top"/>
    </xf>
    <xf numFmtId="0" fontId="0" fillId="0" borderId="6" xfId="0" applyBorder="1" applyAlignment="1">
      <alignment vertical="top"/>
    </xf>
    <xf numFmtId="0" fontId="0" fillId="0" borderId="1" xfId="0" applyBorder="1" applyAlignment="1">
      <alignment vertical="top"/>
    </xf>
    <xf numFmtId="0" fontId="0" fillId="0" borderId="9" xfId="0" applyBorder="1" applyAlignment="1">
      <alignment vertical="top"/>
    </xf>
    <xf numFmtId="0" fontId="29" fillId="0" borderId="3" xfId="1" applyFont="1" applyFill="1" applyBorder="1" applyAlignment="1" applyProtection="1">
      <alignment vertical="top" wrapText="1"/>
    </xf>
    <xf numFmtId="0" fontId="21" fillId="0" borderId="0" xfId="1" applyFont="1" applyAlignment="1" applyProtection="1">
      <alignment vertical="top"/>
    </xf>
    <xf numFmtId="0" fontId="25" fillId="0" borderId="0" xfId="1" applyFont="1" applyAlignment="1" applyProtection="1">
      <alignment vertical="top"/>
    </xf>
    <xf numFmtId="0" fontId="22" fillId="0" borderId="0" xfId="1" applyFont="1" applyAlignment="1" applyProtection="1">
      <alignment vertical="top"/>
    </xf>
    <xf numFmtId="0" fontId="38" fillId="0" borderId="3" xfId="1" applyFont="1" applyFill="1" applyBorder="1" applyAlignment="1" applyProtection="1">
      <alignment horizontal="center" vertical="top" wrapText="1"/>
    </xf>
    <xf numFmtId="0" fontId="38" fillId="0" borderId="3" xfId="1" applyFont="1" applyFill="1" applyBorder="1" applyAlignment="1" applyProtection="1">
      <alignment vertical="top" wrapText="1"/>
    </xf>
    <xf numFmtId="4" fontId="11" fillId="0" borderId="0" xfId="0" applyNumberFormat="1" applyFont="1" applyFill="1" applyAlignment="1">
      <alignment horizontal="center" vertical="top"/>
    </xf>
    <xf numFmtId="4" fontId="11" fillId="0" borderId="0" xfId="0" applyNumberFormat="1" applyFont="1" applyAlignment="1">
      <alignment horizontal="center" vertical="top"/>
    </xf>
    <xf numFmtId="4" fontId="15" fillId="0" borderId="0" xfId="0" applyNumberFormat="1" applyFont="1" applyFill="1" applyBorder="1" applyAlignment="1">
      <alignment vertical="top"/>
    </xf>
    <xf numFmtId="4" fontId="12" fillId="0" borderId="0" xfId="0" applyNumberFormat="1" applyFont="1" applyAlignment="1">
      <alignment horizontal="center" vertical="top"/>
    </xf>
    <xf numFmtId="4" fontId="0" fillId="0" borderId="0" xfId="0" applyNumberFormat="1" applyFont="1" applyFill="1" applyAlignment="1">
      <alignment vertical="top"/>
    </xf>
    <xf numFmtId="4" fontId="12" fillId="0" borderId="0" xfId="0" applyNumberFormat="1" applyFont="1" applyFill="1" applyAlignment="1">
      <alignment horizontal="center" vertical="top"/>
    </xf>
    <xf numFmtId="4" fontId="12" fillId="0" borderId="0" xfId="0" applyNumberFormat="1" applyFont="1" applyFill="1" applyBorder="1" applyAlignment="1">
      <alignment horizontal="center" vertical="top"/>
    </xf>
    <xf numFmtId="4" fontId="0" fillId="0" borderId="0" xfId="0" applyNumberFormat="1" applyFont="1" applyAlignment="1">
      <alignment vertical="top"/>
    </xf>
    <xf numFmtId="4" fontId="6" fillId="0" borderId="0" xfId="0" applyNumberFormat="1" applyFont="1" applyAlignment="1">
      <alignment vertical="top"/>
    </xf>
    <xf numFmtId="4" fontId="6" fillId="0" borderId="0" xfId="0" applyNumberFormat="1" applyFont="1" applyFill="1" applyBorder="1" applyAlignment="1">
      <alignment vertical="top"/>
    </xf>
    <xf numFmtId="4" fontId="6" fillId="0" borderId="0" xfId="0" applyNumberFormat="1" applyFont="1" applyFill="1" applyAlignment="1">
      <alignment vertical="top"/>
    </xf>
    <xf numFmtId="4" fontId="0" fillId="0" borderId="0" xfId="0" applyNumberFormat="1" applyFont="1" applyFill="1" applyBorder="1" applyAlignment="1">
      <alignment vertical="top"/>
    </xf>
    <xf numFmtId="0" fontId="0" fillId="0" borderId="0" xfId="0" applyFont="1" applyFill="1" applyAlignment="1">
      <alignment vertical="top"/>
    </xf>
    <xf numFmtId="0" fontId="0" fillId="0" borderId="0" xfId="0" applyFont="1" applyAlignment="1">
      <alignment vertical="top"/>
    </xf>
    <xf numFmtId="3" fontId="43" fillId="0" borderId="0" xfId="0" applyNumberFormat="1" applyFont="1" applyAlignment="1" applyProtection="1">
      <alignment vertical="top"/>
    </xf>
    <xf numFmtId="0" fontId="30" fillId="0" borderId="0" xfId="0" applyFont="1" applyAlignment="1" applyProtection="1">
      <alignment vertical="top"/>
    </xf>
    <xf numFmtId="0" fontId="25" fillId="0" borderId="0" xfId="0" applyFont="1" applyAlignment="1" applyProtection="1">
      <alignment vertical="top" wrapText="1"/>
    </xf>
    <xf numFmtId="3" fontId="25" fillId="0" borderId="0" xfId="0" applyNumberFormat="1" applyFont="1" applyAlignment="1" applyProtection="1">
      <alignment vertical="top" wrapText="1"/>
    </xf>
    <xf numFmtId="3" fontId="43" fillId="0" borderId="0" xfId="0" applyNumberFormat="1" applyFont="1" applyAlignment="1" applyProtection="1">
      <alignment vertical="top" wrapText="1"/>
    </xf>
    <xf numFmtId="3" fontId="25" fillId="0" borderId="0" xfId="0" applyNumberFormat="1" applyFont="1" applyAlignment="1" applyProtection="1">
      <alignment vertical="top"/>
    </xf>
    <xf numFmtId="0" fontId="25" fillId="0" borderId="0" xfId="0" applyFont="1" applyFill="1" applyBorder="1" applyAlignment="1" applyProtection="1">
      <alignment horizontal="left" vertical="top" wrapText="1"/>
    </xf>
    <xf numFmtId="3" fontId="25" fillId="0" borderId="0" xfId="0" applyNumberFormat="1" applyFont="1" applyFill="1" applyBorder="1" applyAlignment="1" applyProtection="1">
      <alignment horizontal="left" vertical="top" wrapText="1"/>
    </xf>
    <xf numFmtId="3" fontId="25" fillId="0" borderId="0" xfId="0" applyNumberFormat="1" applyFont="1" applyBorder="1" applyAlignment="1" applyProtection="1">
      <alignment vertical="top"/>
    </xf>
    <xf numFmtId="3" fontId="29" fillId="0" borderId="0" xfId="0" applyNumberFormat="1" applyFont="1" applyBorder="1" applyAlignment="1" applyProtection="1">
      <alignment vertical="top"/>
    </xf>
    <xf numFmtId="3" fontId="42" fillId="0" borderId="0" xfId="0" applyNumberFormat="1" applyFont="1" applyBorder="1" applyAlignment="1" applyProtection="1">
      <alignment vertical="top"/>
    </xf>
    <xf numFmtId="3" fontId="38" fillId="0" borderId="0" xfId="0" applyNumberFormat="1" applyFont="1" applyBorder="1" applyAlignment="1" applyProtection="1">
      <alignment vertical="top"/>
    </xf>
    <xf numFmtId="0" fontId="44" fillId="0" borderId="0" xfId="0" applyFont="1" applyFill="1" applyAlignment="1">
      <alignment vertical="top" wrapText="1"/>
    </xf>
    <xf numFmtId="0" fontId="1" fillId="0" borderId="0" xfId="1" applyFont="1" applyAlignment="1" applyProtection="1">
      <alignment vertical="top"/>
    </xf>
    <xf numFmtId="0" fontId="1" fillId="4" borderId="0" xfId="1" applyFont="1" applyFill="1" applyAlignment="1" applyProtection="1">
      <alignment vertical="top"/>
    </xf>
    <xf numFmtId="3" fontId="32" fillId="0" borderId="3" xfId="0" applyNumberFormat="1" applyFont="1" applyBorder="1" applyAlignment="1" applyProtection="1">
      <alignment vertical="top"/>
    </xf>
    <xf numFmtId="0" fontId="37" fillId="0" borderId="3" xfId="0" applyFont="1" applyBorder="1" applyAlignment="1" applyProtection="1">
      <alignment vertical="top" wrapText="1"/>
    </xf>
    <xf numFmtId="4" fontId="31" fillId="0" borderId="0" xfId="0" applyNumberFormat="1" applyFont="1" applyAlignment="1" applyProtection="1">
      <alignment vertical="top" wrapText="1"/>
    </xf>
    <xf numFmtId="0" fontId="31" fillId="0" borderId="0" xfId="0" applyFont="1" applyFill="1" applyBorder="1" applyAlignment="1" applyProtection="1">
      <alignment vertical="top" wrapText="1"/>
    </xf>
    <xf numFmtId="9" fontId="31" fillId="0" borderId="0" xfId="0" applyNumberFormat="1" applyFont="1" applyFill="1" applyBorder="1" applyAlignment="1" applyProtection="1">
      <alignment vertical="top"/>
    </xf>
    <xf numFmtId="0" fontId="32" fillId="0" borderId="3" xfId="0" applyFont="1" applyFill="1" applyBorder="1" applyAlignment="1" applyProtection="1">
      <alignment vertical="top"/>
    </xf>
    <xf numFmtId="3" fontId="31" fillId="0" borderId="3" xfId="0" applyNumberFormat="1" applyFont="1" applyFill="1" applyBorder="1" applyAlignment="1" applyProtection="1">
      <alignment horizontal="right" vertical="top"/>
    </xf>
    <xf numFmtId="0" fontId="31" fillId="0" borderId="3" xfId="1" applyFont="1" applyFill="1" applyBorder="1" applyAlignment="1" applyProtection="1">
      <alignment vertical="top" wrapText="1"/>
    </xf>
    <xf numFmtId="0" fontId="31" fillId="4" borderId="3" xfId="0" applyFont="1" applyFill="1" applyBorder="1" applyAlignment="1" applyProtection="1">
      <alignment vertical="top" wrapText="1"/>
    </xf>
    <xf numFmtId="0" fontId="31" fillId="0" borderId="3" xfId="1" applyFont="1" applyFill="1" applyBorder="1" applyAlignment="1" applyProtection="1">
      <alignment vertical="top"/>
    </xf>
    <xf numFmtId="0" fontId="21" fillId="0" borderId="0" xfId="1" applyFont="1" applyFill="1" applyAlignment="1" applyProtection="1">
      <alignment horizontal="left" vertical="top" wrapText="1"/>
    </xf>
    <xf numFmtId="0" fontId="29" fillId="0" borderId="0" xfId="1" applyFont="1" applyFill="1" applyAlignment="1" applyProtection="1">
      <alignment vertical="top" wrapText="1"/>
    </xf>
    <xf numFmtId="0" fontId="38" fillId="0" borderId="0" xfId="1" applyFont="1" applyFill="1" applyAlignment="1" applyProtection="1">
      <alignment vertical="top" wrapText="1"/>
    </xf>
    <xf numFmtId="0" fontId="22" fillId="0" borderId="0" xfId="1" applyFont="1" applyFill="1" applyAlignment="1" applyProtection="1">
      <alignment vertical="top" wrapText="1"/>
    </xf>
    <xf numFmtId="0" fontId="21" fillId="0" borderId="0" xfId="1" applyFont="1" applyFill="1" applyAlignment="1" applyProtection="1">
      <alignment vertical="top"/>
    </xf>
    <xf numFmtId="49" fontId="32" fillId="0" borderId="3" xfId="1" applyNumberFormat="1" applyFont="1" applyFill="1" applyBorder="1" applyAlignment="1" applyProtection="1">
      <alignment vertical="top"/>
    </xf>
    <xf numFmtId="49" fontId="31" fillId="0" borderId="3" xfId="1" applyNumberFormat="1" applyFont="1" applyFill="1" applyBorder="1" applyAlignment="1" applyProtection="1">
      <alignment vertical="top"/>
    </xf>
    <xf numFmtId="49" fontId="32" fillId="4" borderId="3" xfId="1" applyNumberFormat="1" applyFont="1" applyFill="1" applyBorder="1" applyAlignment="1" applyProtection="1">
      <alignment vertical="top"/>
    </xf>
    <xf numFmtId="49" fontId="31" fillId="0" borderId="7" xfId="1" applyNumberFormat="1" applyFont="1" applyFill="1" applyBorder="1" applyAlignment="1" applyProtection="1">
      <alignment vertical="top"/>
    </xf>
    <xf numFmtId="49" fontId="29" fillId="0" borderId="0" xfId="1" applyNumberFormat="1" applyFont="1" applyFill="1" applyAlignment="1" applyProtection="1">
      <alignment vertical="top"/>
    </xf>
    <xf numFmtId="49" fontId="22" fillId="0" borderId="0" xfId="1" applyNumberFormat="1" applyFont="1" applyFill="1" applyAlignment="1" applyProtection="1">
      <alignment vertical="top"/>
    </xf>
    <xf numFmtId="49" fontId="29" fillId="0" borderId="3" xfId="1" applyNumberFormat="1" applyFont="1" applyFill="1" applyBorder="1" applyAlignment="1" applyProtection="1">
      <alignment horizontal="left" vertical="top"/>
    </xf>
    <xf numFmtId="0" fontId="32" fillId="0" borderId="3" xfId="1" applyFont="1" applyFill="1" applyBorder="1" applyAlignment="1" applyProtection="1">
      <alignment horizontal="right" vertical="top" wrapText="1"/>
    </xf>
    <xf numFmtId="0" fontId="31" fillId="0" borderId="7" xfId="1" applyFont="1" applyFill="1" applyBorder="1" applyAlignment="1" applyProtection="1">
      <alignment horizontal="right" vertical="top" wrapText="1"/>
    </xf>
    <xf numFmtId="0" fontId="42" fillId="0" borderId="3" xfId="0" applyNumberFormat="1" applyFont="1" applyBorder="1" applyAlignment="1">
      <alignment horizontal="right" vertical="top"/>
    </xf>
    <xf numFmtId="4" fontId="44" fillId="0" borderId="3" xfId="0" applyNumberFormat="1" applyFont="1" applyFill="1" applyBorder="1" applyAlignment="1">
      <alignment horizontal="left" vertical="top" wrapText="1"/>
    </xf>
    <xf numFmtId="3" fontId="44" fillId="0" borderId="3" xfId="0" applyNumberFormat="1" applyFont="1" applyFill="1" applyBorder="1" applyAlignment="1">
      <alignment horizontal="center" vertical="center"/>
    </xf>
    <xf numFmtId="3" fontId="43" fillId="0" borderId="0" xfId="0" applyNumberFormat="1" applyFont="1" applyAlignment="1" applyProtection="1">
      <alignment horizontal="right" vertical="top"/>
    </xf>
    <xf numFmtId="0" fontId="38" fillId="0" borderId="0" xfId="1" applyFont="1" applyFill="1" applyAlignment="1" applyProtection="1">
      <alignment horizontal="right" vertical="top"/>
    </xf>
    <xf numFmtId="3" fontId="44" fillId="0" borderId="3" xfId="0" applyNumberFormat="1" applyFont="1" applyFill="1" applyBorder="1" applyAlignment="1">
      <alignment horizontal="right" vertical="top"/>
    </xf>
    <xf numFmtId="3" fontId="43" fillId="2" borderId="3" xfId="0" applyNumberFormat="1" applyFont="1" applyFill="1" applyBorder="1" applyAlignment="1" applyProtection="1">
      <alignment horizontal="right" vertical="top"/>
      <protection locked="0"/>
    </xf>
    <xf numFmtId="3" fontId="42" fillId="0" borderId="3" xfId="0" applyNumberFormat="1" applyFont="1" applyFill="1" applyBorder="1" applyAlignment="1">
      <alignment horizontal="right" vertical="top"/>
    </xf>
    <xf numFmtId="3" fontId="43" fillId="0" borderId="3" xfId="0" applyNumberFormat="1" applyFont="1" applyFill="1" applyBorder="1" applyAlignment="1" applyProtection="1">
      <alignment horizontal="right" vertical="top"/>
    </xf>
    <xf numFmtId="3" fontId="43" fillId="0" borderId="3" xfId="0" applyNumberFormat="1" applyFont="1" applyFill="1" applyBorder="1" applyAlignment="1">
      <alignment horizontal="right" vertical="top"/>
    </xf>
    <xf numFmtId="3" fontId="44" fillId="0" borderId="0" xfId="0" applyNumberFormat="1" applyFont="1" applyFill="1" applyBorder="1" applyAlignment="1">
      <alignment horizontal="right" vertical="top"/>
    </xf>
    <xf numFmtId="3" fontId="44" fillId="0" borderId="3" xfId="0" applyNumberFormat="1" applyFont="1" applyFill="1" applyBorder="1" applyAlignment="1" applyProtection="1">
      <alignment horizontal="right" vertical="top"/>
    </xf>
    <xf numFmtId="3" fontId="43" fillId="0" borderId="0" xfId="0" applyNumberFormat="1" applyFont="1" applyFill="1" applyBorder="1" applyAlignment="1" applyProtection="1">
      <alignment horizontal="right" vertical="top"/>
    </xf>
    <xf numFmtId="3" fontId="44" fillId="0" borderId="0" xfId="0" applyNumberFormat="1" applyFont="1" applyFill="1" applyBorder="1" applyAlignment="1" applyProtection="1">
      <alignment horizontal="right" vertical="top"/>
    </xf>
    <xf numFmtId="3" fontId="44" fillId="0" borderId="0" xfId="0" applyNumberFormat="1" applyFont="1" applyAlignment="1" applyProtection="1">
      <alignment horizontal="right" vertical="top"/>
    </xf>
    <xf numFmtId="0" fontId="21" fillId="0" borderId="0" xfId="1" applyFont="1" applyFill="1" applyAlignment="1" applyProtection="1">
      <alignment horizontal="right" vertical="top"/>
    </xf>
    <xf numFmtId="4" fontId="31" fillId="2" borderId="3" xfId="1" applyNumberFormat="1" applyFont="1" applyFill="1" applyBorder="1" applyAlignment="1" applyProtection="1">
      <alignment horizontal="right" vertical="top"/>
      <protection locked="0"/>
    </xf>
    <xf numFmtId="4" fontId="31" fillId="0" borderId="3" xfId="1" applyNumberFormat="1" applyFont="1" applyFill="1" applyBorder="1" applyAlignment="1" applyProtection="1">
      <alignment horizontal="right" vertical="top"/>
    </xf>
    <xf numFmtId="4" fontId="32" fillId="0" borderId="3" xfId="1" applyNumberFormat="1" applyFont="1" applyFill="1" applyBorder="1" applyAlignment="1" applyProtection="1">
      <alignment horizontal="right" vertical="top"/>
    </xf>
    <xf numFmtId="4" fontId="31" fillId="2" borderId="7" xfId="1" applyNumberFormat="1" applyFont="1" applyFill="1" applyBorder="1" applyAlignment="1" applyProtection="1">
      <alignment horizontal="right" vertical="top"/>
      <protection locked="0"/>
    </xf>
    <xf numFmtId="4" fontId="31" fillId="0" borderId="7" xfId="1" applyNumberFormat="1" applyFont="1" applyFill="1" applyBorder="1" applyAlignment="1" applyProtection="1">
      <alignment horizontal="right" vertical="top"/>
    </xf>
    <xf numFmtId="4" fontId="32" fillId="0" borderId="7" xfId="1" applyNumberFormat="1" applyFont="1" applyFill="1" applyBorder="1" applyAlignment="1" applyProtection="1">
      <alignment horizontal="right" vertical="top"/>
    </xf>
    <xf numFmtId="4" fontId="29" fillId="0" borderId="0" xfId="1" applyNumberFormat="1" applyFont="1" applyFill="1" applyAlignment="1" applyProtection="1">
      <alignment horizontal="right" vertical="top"/>
    </xf>
    <xf numFmtId="4" fontId="29" fillId="0" borderId="0" xfId="1" applyNumberFormat="1" applyFont="1" applyAlignment="1" applyProtection="1">
      <alignment horizontal="right" vertical="top"/>
    </xf>
    <xf numFmtId="4" fontId="29" fillId="6" borderId="3" xfId="1" applyNumberFormat="1" applyFont="1" applyFill="1" applyBorder="1" applyAlignment="1" applyProtection="1">
      <alignment horizontal="right" vertical="top"/>
      <protection locked="0"/>
    </xf>
    <xf numFmtId="4" fontId="22" fillId="0" borderId="0" xfId="1" applyNumberFormat="1" applyFont="1" applyFill="1" applyAlignment="1" applyProtection="1">
      <alignment horizontal="right" vertical="top"/>
    </xf>
    <xf numFmtId="4" fontId="13" fillId="0" borderId="0" xfId="1" applyNumberFormat="1" applyFont="1" applyFill="1" applyAlignment="1" applyProtection="1">
      <alignment horizontal="right" vertical="top"/>
    </xf>
    <xf numFmtId="0" fontId="38" fillId="0" borderId="0" xfId="1" applyFont="1" applyFill="1" applyAlignment="1" applyProtection="1">
      <alignment horizontal="left" vertical="top" wrapText="1"/>
    </xf>
    <xf numFmtId="4" fontId="43" fillId="0" borderId="3" xfId="0" applyNumberFormat="1" applyFont="1" applyFill="1" applyBorder="1" applyAlignment="1">
      <alignment horizontal="left" vertical="top" wrapText="1"/>
    </xf>
    <xf numFmtId="4" fontId="44" fillId="0" borderId="0" xfId="0" applyNumberFormat="1" applyFont="1" applyFill="1" applyBorder="1" applyAlignment="1">
      <alignment horizontal="left" vertical="top" wrapText="1"/>
    </xf>
    <xf numFmtId="4" fontId="43" fillId="0" borderId="0" xfId="0" applyNumberFormat="1" applyFont="1" applyFill="1" applyBorder="1" applyAlignment="1" applyProtection="1">
      <alignment vertical="top" wrapText="1"/>
    </xf>
    <xf numFmtId="4" fontId="43" fillId="0" borderId="0" xfId="0" applyNumberFormat="1" applyFont="1" applyAlignment="1" applyProtection="1">
      <alignment vertical="top" wrapText="1"/>
    </xf>
    <xf numFmtId="4" fontId="44" fillId="0" borderId="0" xfId="0" applyNumberFormat="1" applyFont="1" applyFill="1" applyBorder="1" applyAlignment="1">
      <alignment vertical="top"/>
    </xf>
    <xf numFmtId="0" fontId="44" fillId="0" borderId="10" xfId="0" applyNumberFormat="1" applyFont="1" applyFill="1" applyBorder="1" applyAlignment="1">
      <alignment horizontal="right" vertical="top"/>
    </xf>
    <xf numFmtId="4" fontId="44" fillId="0" borderId="10" xfId="0" applyNumberFormat="1" applyFont="1" applyFill="1" applyBorder="1" applyAlignment="1" applyProtection="1">
      <alignment vertical="top" wrapText="1"/>
    </xf>
    <xf numFmtId="3" fontId="44" fillId="0" borderId="10" xfId="0" applyNumberFormat="1" applyFont="1" applyFill="1" applyBorder="1" applyAlignment="1" applyProtection="1">
      <alignment horizontal="right" vertical="top"/>
    </xf>
    <xf numFmtId="0" fontId="42" fillId="0" borderId="3" xfId="0" applyNumberFormat="1" applyFont="1" applyFill="1" applyBorder="1" applyAlignment="1">
      <alignment horizontal="right" vertical="top"/>
    </xf>
    <xf numFmtId="4" fontId="44" fillId="0" borderId="0" xfId="0" applyNumberFormat="1" applyFont="1" applyFill="1" applyBorder="1" applyAlignment="1" applyProtection="1">
      <alignment vertical="top"/>
    </xf>
    <xf numFmtId="4" fontId="6" fillId="0" borderId="0" xfId="0" applyNumberFormat="1" applyFont="1" applyBorder="1" applyAlignment="1">
      <alignment vertical="top"/>
    </xf>
    <xf numFmtId="4" fontId="44" fillId="0" borderId="3" xfId="0" applyNumberFormat="1" applyFont="1" applyFill="1" applyBorder="1" applyAlignment="1">
      <alignment vertical="top"/>
    </xf>
    <xf numFmtId="0" fontId="43" fillId="0" borderId="0" xfId="0" applyFont="1" applyAlignment="1" applyProtection="1">
      <alignment vertical="top" wrapText="1"/>
    </xf>
    <xf numFmtId="3" fontId="25" fillId="2" borderId="3" xfId="0" applyNumberFormat="1" applyFont="1" applyFill="1" applyBorder="1" applyAlignment="1" applyProtection="1">
      <alignment vertical="top" wrapText="1"/>
      <protection locked="0"/>
    </xf>
    <xf numFmtId="9" fontId="25" fillId="0" borderId="3" xfId="5" applyNumberFormat="1" applyFont="1" applyBorder="1" applyAlignment="1" applyProtection="1">
      <alignment vertical="top" wrapText="1"/>
    </xf>
    <xf numFmtId="3" fontId="25" fillId="0" borderId="3" xfId="0" applyNumberFormat="1" applyFont="1" applyBorder="1" applyAlignment="1" applyProtection="1">
      <alignment vertical="top" wrapText="1"/>
    </xf>
    <xf numFmtId="0" fontId="42" fillId="0" borderId="3" xfId="0" applyFont="1" applyBorder="1" applyAlignment="1" applyProtection="1">
      <alignment vertical="top" wrapText="1"/>
    </xf>
    <xf numFmtId="3" fontId="42" fillId="0" borderId="3" xfId="0" applyNumberFormat="1" applyFont="1" applyBorder="1" applyAlignment="1" applyProtection="1">
      <alignment vertical="top"/>
    </xf>
    <xf numFmtId="9" fontId="42" fillId="0" borderId="3" xfId="5" applyNumberFormat="1" applyFont="1" applyBorder="1" applyAlignment="1" applyProtection="1">
      <alignment vertical="top" wrapText="1"/>
    </xf>
    <xf numFmtId="0" fontId="25" fillId="2" borderId="3" xfId="0" applyFont="1" applyFill="1" applyBorder="1" applyAlignment="1" applyProtection="1">
      <alignment vertical="top" wrapText="1"/>
      <protection locked="0"/>
    </xf>
    <xf numFmtId="3" fontId="44" fillId="5" borderId="10" xfId="0" applyNumberFormat="1" applyFont="1" applyFill="1" applyBorder="1" applyAlignment="1" applyProtection="1">
      <alignment horizontal="center" vertical="top"/>
    </xf>
    <xf numFmtId="3" fontId="42" fillId="0" borderId="3" xfId="0" applyNumberFormat="1" applyFont="1" applyBorder="1" applyAlignment="1" applyProtection="1">
      <alignment horizontal="center" vertical="top"/>
    </xf>
    <xf numFmtId="3" fontId="42" fillId="0" borderId="3" xfId="0" applyNumberFormat="1" applyFont="1" applyFill="1" applyBorder="1" applyAlignment="1" applyProtection="1">
      <alignment horizontal="center" vertical="top"/>
    </xf>
    <xf numFmtId="3" fontId="25" fillId="0" borderId="3" xfId="0" applyNumberFormat="1" applyFont="1" applyBorder="1" applyAlignment="1" applyProtection="1">
      <alignment vertical="top"/>
    </xf>
    <xf numFmtId="0" fontId="25" fillId="0" borderId="3" xfId="0" applyFont="1" applyBorder="1" applyAlignment="1" applyProtection="1">
      <alignment horizontal="right" vertical="top" wrapText="1"/>
    </xf>
    <xf numFmtId="0" fontId="25" fillId="0" borderId="3" xfId="0" applyFont="1" applyBorder="1" applyAlignment="1" applyProtection="1">
      <alignment vertical="top" wrapText="1"/>
    </xf>
    <xf numFmtId="3" fontId="44" fillId="0" borderId="3" xfId="4" applyNumberFormat="1" applyFont="1" applyFill="1" applyBorder="1" applyAlignment="1" applyProtection="1">
      <alignment horizontal="right" vertical="top"/>
    </xf>
    <xf numFmtId="0" fontId="43" fillId="0" borderId="0" xfId="0" applyFont="1" applyFill="1" applyBorder="1" applyAlignment="1" applyProtection="1">
      <alignment vertical="top" wrapText="1"/>
    </xf>
    <xf numFmtId="3" fontId="43" fillId="0" borderId="3" xfId="0" applyNumberFormat="1" applyFont="1" applyFill="1" applyBorder="1" applyAlignment="1" applyProtection="1">
      <alignment horizontal="right" vertical="top" wrapText="1"/>
    </xf>
    <xf numFmtId="3" fontId="44" fillId="0" borderId="3" xfId="0" applyNumberFormat="1" applyFont="1" applyFill="1" applyBorder="1" applyAlignment="1" applyProtection="1">
      <alignment horizontal="right" vertical="top" wrapText="1"/>
    </xf>
    <xf numFmtId="3" fontId="44" fillId="4" borderId="3" xfId="0" applyNumberFormat="1" applyFont="1" applyFill="1" applyBorder="1" applyAlignment="1" applyProtection="1">
      <alignment horizontal="right" vertical="top"/>
    </xf>
    <xf numFmtId="3" fontId="43" fillId="0" borderId="3" xfId="4" applyNumberFormat="1" applyFont="1" applyFill="1" applyBorder="1" applyAlignment="1" applyProtection="1">
      <alignment horizontal="right" vertical="top"/>
    </xf>
    <xf numFmtId="3" fontId="43" fillId="0" borderId="3" xfId="4" applyNumberFormat="1" applyFont="1" applyFill="1" applyBorder="1" applyAlignment="1" applyProtection="1">
      <alignment horizontal="right" vertical="top" wrapText="1"/>
    </xf>
    <xf numFmtId="3" fontId="43" fillId="4" borderId="3" xfId="4" applyNumberFormat="1" applyFont="1" applyFill="1" applyBorder="1" applyAlignment="1" applyProtection="1">
      <alignment horizontal="right" vertical="top" wrapText="1"/>
    </xf>
    <xf numFmtId="3" fontId="44" fillId="4" borderId="3" xfId="4" applyNumberFormat="1" applyFont="1" applyFill="1" applyBorder="1" applyAlignment="1" applyProtection="1">
      <alignment horizontal="right" vertical="top" wrapText="1"/>
    </xf>
    <xf numFmtId="3" fontId="43" fillId="2" borderId="3" xfId="4" applyNumberFormat="1" applyFont="1" applyFill="1" applyBorder="1" applyAlignment="1" applyProtection="1">
      <alignment horizontal="right" vertical="top" wrapText="1"/>
      <protection locked="0"/>
    </xf>
    <xf numFmtId="3" fontId="44" fillId="0" borderId="3" xfId="0" applyNumberFormat="1" applyFont="1" applyFill="1" applyBorder="1" applyAlignment="1">
      <alignment horizontal="center" vertical="center"/>
    </xf>
    <xf numFmtId="3" fontId="15" fillId="0" borderId="0" xfId="0" applyNumberFormat="1" applyFont="1" applyFill="1" applyBorder="1" applyAlignment="1" applyProtection="1">
      <alignment vertical="top"/>
    </xf>
    <xf numFmtId="3" fontId="25" fillId="2" borderId="3" xfId="0" applyNumberFormat="1" applyFont="1" applyFill="1" applyBorder="1" applyAlignment="1" applyProtection="1">
      <alignment horizontal="right" vertical="top"/>
      <protection locked="0"/>
    </xf>
    <xf numFmtId="4" fontId="44" fillId="0" borderId="3" xfId="0" applyNumberFormat="1" applyFont="1" applyFill="1" applyBorder="1" applyAlignment="1">
      <alignment horizontal="center" vertical="center"/>
    </xf>
    <xf numFmtId="0" fontId="42" fillId="0" borderId="3" xfId="0" applyFont="1" applyBorder="1" applyAlignment="1" applyProtection="1">
      <alignment horizontal="center" vertical="center" wrapText="1"/>
    </xf>
    <xf numFmtId="3" fontId="42" fillId="0" borderId="3" xfId="0" applyNumberFormat="1" applyFont="1" applyBorder="1" applyAlignment="1" applyProtection="1">
      <alignment horizontal="center" vertical="center" wrapText="1"/>
    </xf>
    <xf numFmtId="4" fontId="32" fillId="4" borderId="3" xfId="0" applyNumberFormat="1" applyFont="1" applyFill="1" applyBorder="1" applyAlignment="1" applyProtection="1">
      <alignment horizontal="right" vertical="top"/>
    </xf>
    <xf numFmtId="0" fontId="36" fillId="0" borderId="0" xfId="0" applyFont="1" applyFill="1" applyAlignment="1" applyProtection="1">
      <alignment horizontal="left" vertical="top" wrapText="1"/>
    </xf>
    <xf numFmtId="4" fontId="44" fillId="0" borderId="3" xfId="0" applyNumberFormat="1" applyFont="1" applyFill="1" applyBorder="1" applyAlignment="1" applyProtection="1">
      <alignment horizontal="left" vertical="top" wrapText="1"/>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0" fontId="42" fillId="0" borderId="3" xfId="0" applyFont="1" applyFill="1" applyBorder="1" applyAlignment="1" applyProtection="1">
      <alignment horizontal="center" vertical="top"/>
    </xf>
    <xf numFmtId="3" fontId="44" fillId="0" borderId="3" xfId="4" applyNumberFormat="1" applyFont="1" applyFill="1" applyBorder="1" applyAlignment="1" applyProtection="1">
      <alignment horizontal="right" vertical="top" wrapText="1"/>
    </xf>
    <xf numFmtId="4" fontId="31" fillId="4" borderId="3" xfId="0" applyNumberFormat="1" applyFont="1" applyFill="1" applyBorder="1" applyAlignment="1" applyProtection="1">
      <alignment horizontal="right" vertical="top"/>
    </xf>
    <xf numFmtId="3" fontId="42" fillId="0" borderId="3" xfId="0" applyNumberFormat="1" applyFont="1" applyFill="1" applyBorder="1" applyAlignment="1" applyProtection="1">
      <alignment horizontal="right" vertical="top"/>
    </xf>
    <xf numFmtId="4" fontId="31" fillId="4" borderId="3" xfId="1" applyNumberFormat="1" applyFont="1" applyFill="1" applyBorder="1" applyAlignment="1" applyProtection="1">
      <alignment horizontal="right" vertical="top"/>
    </xf>
    <xf numFmtId="4" fontId="31" fillId="4" borderId="3" xfId="0" applyNumberFormat="1" applyFont="1" applyFill="1" applyBorder="1" applyAlignment="1" applyProtection="1">
      <alignment vertical="top"/>
    </xf>
    <xf numFmtId="0" fontId="38" fillId="0" borderId="3" xfId="1" applyFont="1" applyFill="1" applyBorder="1" applyAlignment="1" applyProtection="1">
      <alignment horizontal="right" vertical="top" wrapText="1"/>
      <protection locked="0"/>
    </xf>
    <xf numFmtId="0" fontId="31" fillId="0" borderId="0" xfId="0" applyFont="1" applyFill="1" applyAlignment="1" applyProtection="1">
      <alignment vertical="top"/>
    </xf>
    <xf numFmtId="0" fontId="0" fillId="0" borderId="0" xfId="0" applyFont="1" applyFill="1" applyAlignment="1" applyProtection="1">
      <alignment vertical="top"/>
    </xf>
    <xf numFmtId="0" fontId="31" fillId="0" borderId="0" xfId="0" applyFont="1" applyFill="1" applyAlignment="1" applyProtection="1">
      <alignment horizontal="left" vertical="top"/>
    </xf>
    <xf numFmtId="4" fontId="32" fillId="0" borderId="0" xfId="0" applyNumberFormat="1" applyFont="1" applyFill="1" applyAlignment="1" applyProtection="1">
      <alignment horizontal="center" vertical="top"/>
    </xf>
    <xf numFmtId="4" fontId="31" fillId="0" borderId="0" xfId="0" applyNumberFormat="1" applyFont="1" applyFill="1" applyBorder="1" applyAlignment="1" applyProtection="1">
      <alignment horizontal="right" vertical="top"/>
    </xf>
    <xf numFmtId="0" fontId="40" fillId="0" borderId="0" xfId="0" applyFont="1" applyAlignment="1" applyProtection="1">
      <alignment vertical="top" wrapText="1"/>
    </xf>
    <xf numFmtId="4" fontId="32" fillId="0" borderId="3" xfId="0" applyNumberFormat="1" applyFont="1" applyFill="1" applyBorder="1" applyAlignment="1" applyProtection="1">
      <alignment horizontal="center" vertical="center"/>
    </xf>
    <xf numFmtId="0" fontId="29" fillId="0" borderId="0" xfId="0" applyFont="1" applyAlignment="1" applyProtection="1">
      <alignment horizontal="center" vertical="top"/>
    </xf>
    <xf numFmtId="0" fontId="37" fillId="0" borderId="0" xfId="0" applyFont="1" applyFill="1" applyAlignment="1" applyProtection="1">
      <alignment vertical="top" wrapText="1"/>
    </xf>
    <xf numFmtId="0" fontId="29" fillId="0" borderId="0" xfId="0" applyFont="1" applyBorder="1" applyAlignment="1" applyProtection="1">
      <alignment horizontal="center" vertical="top"/>
    </xf>
    <xf numFmtId="0" fontId="11" fillId="0" borderId="0" xfId="0" applyFont="1" applyAlignment="1" applyProtection="1">
      <alignment horizontal="center" vertical="top"/>
    </xf>
    <xf numFmtId="3" fontId="32" fillId="0" borderId="3" xfId="0" applyNumberFormat="1" applyFont="1" applyFill="1" applyBorder="1" applyAlignment="1" applyProtection="1">
      <alignment horizontal="left" vertical="top"/>
    </xf>
    <xf numFmtId="3" fontId="38" fillId="0" borderId="0" xfId="0" applyNumberFormat="1" applyFont="1" applyFill="1" applyBorder="1" applyAlignment="1" applyProtection="1">
      <alignment horizontal="center" vertical="top"/>
    </xf>
    <xf numFmtId="0" fontId="37" fillId="0" borderId="0" xfId="0" applyFont="1" applyFill="1" applyAlignment="1" applyProtection="1">
      <alignment vertical="top"/>
    </xf>
    <xf numFmtId="3" fontId="12" fillId="0" borderId="0" xfId="0" applyNumberFormat="1" applyFont="1" applyFill="1" applyBorder="1" applyAlignment="1" applyProtection="1">
      <alignment horizontal="center" vertical="top"/>
    </xf>
    <xf numFmtId="3" fontId="31" fillId="0" borderId="3" xfId="0" applyNumberFormat="1" applyFont="1" applyFill="1" applyBorder="1" applyAlignment="1" applyProtection="1">
      <alignment horizontal="left" vertical="top"/>
    </xf>
    <xf numFmtId="3" fontId="31" fillId="0" borderId="3" xfId="0" applyNumberFormat="1" applyFont="1" applyFill="1" applyBorder="1" applyAlignment="1" applyProtection="1">
      <alignment horizontal="left" vertical="top" wrapText="1"/>
    </xf>
    <xf numFmtId="4" fontId="38" fillId="0" borderId="3" xfId="0" applyNumberFormat="1" applyFont="1" applyFill="1" applyBorder="1" applyAlignment="1" applyProtection="1">
      <alignment horizontal="right" vertical="top"/>
    </xf>
    <xf numFmtId="3" fontId="29" fillId="0" borderId="0" xfId="0" applyNumberFormat="1" applyFont="1" applyFill="1" applyBorder="1" applyAlignment="1" applyProtection="1">
      <alignment horizontal="center" vertical="top"/>
    </xf>
    <xf numFmtId="3" fontId="11" fillId="0" borderId="0" xfId="0" applyNumberFormat="1" applyFont="1" applyFill="1" applyBorder="1" applyAlignment="1" applyProtection="1">
      <alignment horizontal="center" vertical="top"/>
    </xf>
    <xf numFmtId="3" fontId="32" fillId="0" borderId="3" xfId="0" applyNumberFormat="1" applyFont="1" applyFill="1" applyBorder="1" applyAlignment="1" applyProtection="1">
      <alignment horizontal="right" vertical="top" wrapText="1"/>
    </xf>
    <xf numFmtId="4" fontId="32" fillId="0" borderId="3" xfId="0" applyNumberFormat="1" applyFont="1" applyFill="1" applyBorder="1" applyAlignment="1" applyProtection="1">
      <alignment horizontal="right" vertical="top"/>
    </xf>
    <xf numFmtId="0" fontId="40" fillId="0" borderId="0" xfId="0" applyFont="1" applyFill="1" applyAlignment="1" applyProtection="1">
      <alignment vertical="top"/>
    </xf>
    <xf numFmtId="0" fontId="40" fillId="0" borderId="0" xfId="0" applyFont="1" applyFill="1" applyAlignment="1" applyProtection="1">
      <alignment vertical="top" wrapText="1"/>
    </xf>
    <xf numFmtId="0" fontId="37" fillId="0" borderId="0" xfId="0" applyFont="1" applyAlignment="1" applyProtection="1">
      <alignment vertical="top" wrapText="1"/>
    </xf>
    <xf numFmtId="49" fontId="38" fillId="0" borderId="3" xfId="0" applyNumberFormat="1" applyFont="1" applyFill="1" applyBorder="1" applyAlignment="1" applyProtection="1">
      <alignment horizontal="left" vertical="top"/>
    </xf>
    <xf numFmtId="0" fontId="38" fillId="0" borderId="3" xfId="0" applyFont="1" applyFill="1" applyBorder="1" applyAlignment="1" applyProtection="1">
      <alignment horizontal="right" vertical="top" wrapText="1"/>
    </xf>
    <xf numFmtId="3" fontId="24" fillId="0" borderId="0" xfId="0" applyNumberFormat="1" applyFont="1" applyFill="1" applyBorder="1" applyAlignment="1" applyProtection="1">
      <alignment horizontal="center" vertical="top"/>
    </xf>
    <xf numFmtId="0" fontId="29" fillId="0" borderId="0" xfId="0" applyFont="1" applyFill="1" applyBorder="1" applyAlignment="1" applyProtection="1">
      <alignment horizontal="left" vertical="top"/>
    </xf>
    <xf numFmtId="0" fontId="29" fillId="0" borderId="0" xfId="0" applyFont="1" applyFill="1" applyBorder="1" applyAlignment="1" applyProtection="1">
      <alignment vertical="top" wrapText="1"/>
    </xf>
    <xf numFmtId="4" fontId="32" fillId="0" borderId="0" xfId="0" applyNumberFormat="1" applyFont="1" applyFill="1" applyBorder="1" applyAlignment="1" applyProtection="1">
      <alignment horizontal="right" vertical="top"/>
    </xf>
    <xf numFmtId="4" fontId="32" fillId="0" borderId="0" xfId="0" applyNumberFormat="1" applyFont="1" applyFill="1" applyBorder="1" applyAlignment="1" applyProtection="1">
      <alignment horizontal="center" vertical="top"/>
    </xf>
    <xf numFmtId="3" fontId="13" fillId="0" borderId="0" xfId="0" applyNumberFormat="1" applyFont="1" applyFill="1" applyBorder="1" applyAlignment="1" applyProtection="1">
      <alignment horizontal="center" vertical="top"/>
    </xf>
    <xf numFmtId="0" fontId="38" fillId="0" borderId="0" xfId="0" applyFont="1" applyFill="1" applyBorder="1" applyAlignment="1" applyProtection="1">
      <alignment vertical="top" wrapText="1"/>
    </xf>
    <xf numFmtId="4" fontId="32" fillId="0" borderId="3" xfId="0" applyNumberFormat="1" applyFont="1" applyFill="1" applyBorder="1" applyAlignment="1" applyProtection="1">
      <alignment horizontal="center" vertical="center"/>
    </xf>
    <xf numFmtId="0" fontId="7" fillId="0" borderId="0" xfId="0" applyFont="1" applyFill="1" applyAlignment="1" applyProtection="1">
      <alignment vertical="top"/>
    </xf>
    <xf numFmtId="0" fontId="13" fillId="0" borderId="0" xfId="0" applyFont="1" applyAlignment="1" applyProtection="1">
      <alignment horizontal="center" vertical="top"/>
    </xf>
    <xf numFmtId="4" fontId="38" fillId="0" borderId="3" xfId="0" applyNumberFormat="1" applyFont="1" applyBorder="1" applyAlignment="1" applyProtection="1">
      <alignment horizontal="right" vertical="top"/>
    </xf>
    <xf numFmtId="0" fontId="38" fillId="0" borderId="0" xfId="0" applyFont="1" applyAlignment="1" applyProtection="1">
      <alignment horizontal="center" vertical="top"/>
    </xf>
    <xf numFmtId="0" fontId="38" fillId="0" borderId="0" xfId="0" applyFont="1" applyBorder="1" applyAlignment="1" applyProtection="1">
      <alignment horizontal="center" vertical="top"/>
    </xf>
    <xf numFmtId="0" fontId="10" fillId="0" borderId="0" xfId="0" applyFont="1" applyAlignment="1" applyProtection="1">
      <alignment horizontal="center" vertical="top"/>
    </xf>
    <xf numFmtId="0" fontId="38" fillId="0" borderId="0" xfId="0" applyFont="1" applyAlignment="1" applyProtection="1">
      <alignment horizontal="left" vertical="top"/>
    </xf>
    <xf numFmtId="0" fontId="38" fillId="0" borderId="0" xfId="0" applyFont="1" applyAlignment="1" applyProtection="1">
      <alignment horizontal="right" vertical="top" wrapText="1"/>
    </xf>
    <xf numFmtId="0" fontId="12" fillId="0" borderId="0" xfId="0" applyFont="1" applyAlignment="1" applyProtection="1">
      <alignment horizontal="center" vertical="top"/>
    </xf>
    <xf numFmtId="0" fontId="32" fillId="0" borderId="0" xfId="0" applyFont="1" applyFill="1" applyBorder="1" applyAlignment="1" applyProtection="1">
      <alignment horizontal="left" vertical="top" wrapText="1"/>
    </xf>
    <xf numFmtId="0" fontId="29" fillId="0" borderId="0" xfId="0" applyFont="1" applyAlignment="1" applyProtection="1">
      <alignment horizontal="left" vertical="top"/>
    </xf>
    <xf numFmtId="4" fontId="38" fillId="0" borderId="3" xfId="0" applyNumberFormat="1" applyFont="1" applyFill="1" applyBorder="1" applyAlignment="1" applyProtection="1">
      <alignment horizontal="center" vertical="top"/>
    </xf>
    <xf numFmtId="0" fontId="11" fillId="0" borderId="0" xfId="0" applyFont="1" applyBorder="1" applyAlignment="1" applyProtection="1">
      <alignment horizontal="center" vertical="top"/>
    </xf>
    <xf numFmtId="4" fontId="31" fillId="0" borderId="3" xfId="0" applyNumberFormat="1" applyFont="1" applyFill="1" applyBorder="1" applyAlignment="1" applyProtection="1">
      <alignment horizontal="center" vertical="top"/>
    </xf>
    <xf numFmtId="0" fontId="12" fillId="0" borderId="0" xfId="0" applyFont="1" applyBorder="1" applyAlignment="1" applyProtection="1">
      <alignment horizontal="center" vertical="top"/>
    </xf>
    <xf numFmtId="0" fontId="31" fillId="0" borderId="0" xfId="0" applyFont="1" applyFill="1" applyBorder="1" applyAlignment="1" applyProtection="1">
      <alignment horizontal="left" vertical="top" wrapText="1"/>
    </xf>
    <xf numFmtId="0" fontId="29" fillId="0" borderId="0" xfId="0" applyFont="1" applyFill="1" applyAlignment="1" applyProtection="1">
      <alignment horizontal="left" vertical="top"/>
    </xf>
    <xf numFmtId="0" fontId="31" fillId="0" borderId="0" xfId="0" applyFont="1" applyAlignment="1" applyProtection="1">
      <alignment horizontal="left" vertical="top"/>
    </xf>
    <xf numFmtId="4" fontId="32" fillId="0" borderId="0" xfId="0" applyNumberFormat="1" applyFont="1" applyBorder="1" applyAlignment="1" applyProtection="1">
      <alignment horizontal="right" vertical="top"/>
    </xf>
    <xf numFmtId="4" fontId="32" fillId="0" borderId="0" xfId="0" applyNumberFormat="1" applyFont="1" applyBorder="1" applyAlignment="1" applyProtection="1">
      <alignment horizontal="center" vertical="top"/>
    </xf>
    <xf numFmtId="4" fontId="31" fillId="0" borderId="0" xfId="0" applyNumberFormat="1" applyFont="1" applyBorder="1" applyAlignment="1" applyProtection="1">
      <alignment horizontal="right" vertical="top"/>
    </xf>
    <xf numFmtId="3" fontId="25" fillId="0" borderId="0" xfId="0" applyNumberFormat="1" applyFont="1" applyFill="1" applyAlignment="1" applyProtection="1">
      <alignment vertical="top"/>
    </xf>
    <xf numFmtId="3" fontId="43" fillId="0" borderId="0" xfId="0" applyNumberFormat="1" applyFont="1" applyFill="1" applyAlignment="1" applyProtection="1">
      <alignment vertical="top"/>
    </xf>
    <xf numFmtId="0" fontId="44" fillId="0" borderId="13" xfId="0" applyFont="1" applyBorder="1" applyAlignment="1" applyProtection="1">
      <alignment horizontal="right" vertical="top" wrapText="1"/>
    </xf>
    <xf numFmtId="9" fontId="44" fillId="0" borderId="12" xfId="0" applyNumberFormat="1" applyFont="1" applyBorder="1" applyAlignment="1" applyProtection="1">
      <alignment horizontal="center" vertical="top"/>
    </xf>
    <xf numFmtId="0" fontId="44" fillId="0" borderId="3" xfId="0" applyFont="1" applyBorder="1" applyAlignment="1" applyProtection="1">
      <alignment vertical="top" wrapText="1"/>
    </xf>
    <xf numFmtId="3" fontId="43" fillId="0" borderId="3" xfId="0" applyNumberFormat="1" applyFont="1" applyFill="1" applyBorder="1" applyAlignment="1" applyProtection="1">
      <alignment horizontal="left" vertical="top" wrapText="1"/>
    </xf>
    <xf numFmtId="3" fontId="25" fillId="0" borderId="3" xfId="0" applyNumberFormat="1" applyFont="1" applyBorder="1" applyAlignment="1" applyProtection="1">
      <alignment horizontal="right" vertical="top"/>
    </xf>
    <xf numFmtId="3" fontId="29" fillId="0" borderId="0" xfId="0" applyNumberFormat="1" applyFont="1" applyAlignment="1" applyProtection="1">
      <alignment horizontal="center" vertical="top"/>
    </xf>
    <xf numFmtId="3" fontId="11" fillId="0" borderId="0" xfId="0" applyNumberFormat="1" applyFont="1" applyAlignment="1" applyProtection="1">
      <alignment horizontal="center" vertical="top"/>
    </xf>
    <xf numFmtId="3" fontId="11" fillId="0" borderId="0" xfId="0" applyNumberFormat="1" applyFont="1" applyBorder="1" applyAlignment="1" applyProtection="1">
      <alignment horizontal="center" vertical="top"/>
    </xf>
    <xf numFmtId="3" fontId="25" fillId="0" borderId="3" xfId="0" applyNumberFormat="1" applyFont="1" applyFill="1" applyBorder="1" applyAlignment="1" applyProtection="1">
      <alignment horizontal="right" vertical="top"/>
    </xf>
    <xf numFmtId="3" fontId="44" fillId="0" borderId="3" xfId="0" applyNumberFormat="1" applyFont="1" applyFill="1" applyBorder="1" applyAlignment="1" applyProtection="1">
      <alignment horizontal="left" vertical="top" wrapText="1"/>
    </xf>
    <xf numFmtId="3" fontId="42" fillId="0" borderId="3" xfId="0" applyNumberFormat="1" applyFont="1" applyBorder="1" applyAlignment="1" applyProtection="1">
      <alignment horizontal="right" vertical="top"/>
    </xf>
    <xf numFmtId="3" fontId="38" fillId="0" borderId="0" xfId="0" applyNumberFormat="1" applyFont="1" applyAlignment="1" applyProtection="1">
      <alignment horizontal="center" vertical="top"/>
    </xf>
    <xf numFmtId="3" fontId="12" fillId="0" borderId="0" xfId="0" applyNumberFormat="1" applyFont="1" applyAlignment="1" applyProtection="1">
      <alignment horizontal="center" vertical="top"/>
    </xf>
    <xf numFmtId="3" fontId="12" fillId="0" borderId="0" xfId="0" applyNumberFormat="1" applyFont="1" applyBorder="1" applyAlignment="1" applyProtection="1">
      <alignment horizontal="center" vertical="top"/>
    </xf>
    <xf numFmtId="3" fontId="32" fillId="0" borderId="0" xfId="0" applyNumberFormat="1" applyFont="1" applyAlignment="1" applyProtection="1">
      <alignment horizontal="center" vertical="top"/>
    </xf>
    <xf numFmtId="3" fontId="23" fillId="0" borderId="0" xfId="0" applyNumberFormat="1" applyFont="1" applyAlignment="1" applyProtection="1">
      <alignment horizontal="center" vertical="top"/>
    </xf>
    <xf numFmtId="3" fontId="23" fillId="0" borderId="0" xfId="0" applyNumberFormat="1" applyFont="1" applyBorder="1" applyAlignment="1" applyProtection="1">
      <alignment horizontal="center" vertical="top"/>
    </xf>
    <xf numFmtId="3" fontId="42" fillId="0" borderId="3" xfId="0" applyNumberFormat="1" applyFont="1" applyFill="1" applyBorder="1" applyAlignment="1" applyProtection="1">
      <alignment horizontal="left" vertical="top" wrapText="1"/>
    </xf>
    <xf numFmtId="3" fontId="44" fillId="0" borderId="11" xfId="0" applyNumberFormat="1" applyFont="1" applyFill="1" applyBorder="1" applyAlignment="1" applyProtection="1">
      <alignment horizontal="right" vertical="top"/>
    </xf>
    <xf numFmtId="3" fontId="42" fillId="0" borderId="0" xfId="0" applyNumberFormat="1" applyFont="1" applyAlignment="1" applyProtection="1">
      <alignment horizontal="right" vertical="top"/>
    </xf>
    <xf numFmtId="3" fontId="14" fillId="0" borderId="0" xfId="0" applyNumberFormat="1" applyFont="1" applyAlignment="1" applyProtection="1">
      <alignment horizontal="center" vertical="top"/>
    </xf>
    <xf numFmtId="3" fontId="14" fillId="0" borderId="0" xfId="0" applyNumberFormat="1" applyFont="1" applyBorder="1" applyAlignment="1" applyProtection="1">
      <alignment horizontal="center" vertical="top"/>
    </xf>
    <xf numFmtId="10" fontId="44" fillId="0" borderId="3" xfId="0" applyNumberFormat="1" applyFont="1" applyFill="1" applyBorder="1" applyAlignment="1" applyProtection="1">
      <alignment horizontal="right" vertical="top" wrapText="1"/>
    </xf>
    <xf numFmtId="3" fontId="45" fillId="0" borderId="0" xfId="0" applyNumberFormat="1" applyFont="1" applyFill="1" applyBorder="1" applyAlignment="1" applyProtection="1">
      <alignment horizontal="left" vertical="top" wrapText="1"/>
    </xf>
    <xf numFmtId="3" fontId="44" fillId="0" borderId="0" xfId="0" applyNumberFormat="1" applyFont="1" applyFill="1" applyBorder="1" applyAlignment="1" applyProtection="1">
      <alignment horizontal="center" vertical="top"/>
    </xf>
    <xf numFmtId="0" fontId="7" fillId="0" borderId="0" xfId="0" applyFont="1" applyAlignment="1" applyProtection="1">
      <alignment vertical="top"/>
    </xf>
    <xf numFmtId="0" fontId="43" fillId="0" borderId="0" xfId="0" applyFont="1" applyAlignment="1" applyProtection="1">
      <alignment horizontal="right" vertical="top" wrapText="1"/>
    </xf>
    <xf numFmtId="0" fontId="0" fillId="0" borderId="0" xfId="0" applyProtection="1"/>
    <xf numFmtId="3" fontId="43" fillId="4" borderId="3" xfId="0" applyNumberFormat="1" applyFont="1" applyFill="1" applyBorder="1" applyAlignment="1" applyProtection="1">
      <alignment horizontal="right" vertical="top"/>
    </xf>
    <xf numFmtId="4" fontId="43" fillId="4" borderId="3" xfId="0" applyNumberFormat="1" applyFont="1" applyFill="1" applyBorder="1" applyAlignment="1" applyProtection="1">
      <alignment vertical="top" wrapText="1"/>
    </xf>
    <xf numFmtId="2" fontId="31" fillId="0" borderId="0" xfId="0" applyNumberFormat="1" applyFont="1" applyFill="1" applyBorder="1" applyAlignment="1" applyProtection="1">
      <alignment vertical="top"/>
    </xf>
    <xf numFmtId="4" fontId="31" fillId="0" borderId="0" xfId="0" applyNumberFormat="1" applyFont="1" applyFill="1" applyBorder="1" applyAlignment="1" applyProtection="1">
      <alignment horizontal="center" vertical="top"/>
    </xf>
    <xf numFmtId="10" fontId="0" fillId="0" borderId="0" xfId="0" applyNumberFormat="1" applyFont="1" applyAlignment="1">
      <alignment vertical="top"/>
    </xf>
    <xf numFmtId="0" fontId="31" fillId="7" borderId="3" xfId="0" applyFont="1" applyFill="1" applyBorder="1" applyAlignment="1" applyProtection="1">
      <alignment vertical="top" wrapText="1"/>
    </xf>
    <xf numFmtId="2" fontId="31" fillId="7" borderId="3" xfId="0" applyNumberFormat="1" applyFont="1" applyFill="1" applyBorder="1" applyAlignment="1" applyProtection="1">
      <alignment vertical="top"/>
    </xf>
    <xf numFmtId="0" fontId="32" fillId="7" borderId="3" xfId="0" applyFont="1" applyFill="1" applyBorder="1" applyAlignment="1" applyProtection="1">
      <alignment vertical="top" wrapText="1"/>
    </xf>
    <xf numFmtId="9" fontId="31" fillId="7" borderId="3" xfId="0" applyNumberFormat="1" applyFont="1" applyFill="1" applyBorder="1" applyAlignment="1" applyProtection="1">
      <alignment vertical="top"/>
    </xf>
    <xf numFmtId="10" fontId="15" fillId="0" borderId="0" xfId="0" applyNumberFormat="1" applyFont="1" applyFill="1" applyBorder="1" applyAlignment="1">
      <alignment vertical="top"/>
    </xf>
    <xf numFmtId="4" fontId="43" fillId="0" borderId="0" xfId="0" applyNumberFormat="1" applyFont="1" applyFill="1" applyBorder="1" applyAlignment="1" applyProtection="1">
      <alignment horizontal="left" vertical="top" wrapText="1"/>
    </xf>
    <xf numFmtId="3" fontId="43" fillId="0" borderId="0" xfId="0" applyNumberFormat="1" applyFont="1" applyFill="1" applyBorder="1" applyAlignment="1">
      <alignment horizontal="right" vertical="top"/>
    </xf>
    <xf numFmtId="3" fontId="45" fillId="8" borderId="0" xfId="0" applyNumberFormat="1" applyFont="1" applyFill="1" applyAlignment="1">
      <alignment horizontal="right" vertical="top"/>
    </xf>
    <xf numFmtId="3" fontId="5" fillId="0" borderId="0" xfId="0" applyNumberFormat="1" applyFont="1" applyFill="1" applyBorder="1" applyAlignment="1">
      <alignment horizontal="center"/>
    </xf>
    <xf numFmtId="0" fontId="32" fillId="2" borderId="3" xfId="0" applyNumberFormat="1" applyFont="1" applyFill="1" applyBorder="1" applyAlignment="1" applyProtection="1">
      <alignment horizontal="center" vertical="top"/>
      <protection locked="0"/>
    </xf>
    <xf numFmtId="0" fontId="32" fillId="0" borderId="3" xfId="0" applyNumberFormat="1" applyFont="1" applyFill="1" applyBorder="1" applyAlignment="1" applyProtection="1">
      <alignment horizontal="center" vertical="top"/>
    </xf>
    <xf numFmtId="0" fontId="44" fillId="0" borderId="3" xfId="0" applyNumberFormat="1" applyFont="1" applyBorder="1" applyAlignment="1">
      <alignment vertical="top" wrapText="1"/>
    </xf>
    <xf numFmtId="0" fontId="32" fillId="0" borderId="3" xfId="0" applyNumberFormat="1" applyFont="1" applyFill="1" applyBorder="1" applyAlignment="1" applyProtection="1">
      <alignment horizontal="center" vertical="top" wrapText="1"/>
    </xf>
    <xf numFmtId="0" fontId="43" fillId="0" borderId="0" xfId="0" applyNumberFormat="1" applyFont="1" applyAlignment="1">
      <alignment vertical="top" wrapText="1"/>
    </xf>
    <xf numFmtId="0" fontId="43" fillId="0" borderId="0" xfId="0" applyNumberFormat="1" applyFont="1" applyAlignment="1">
      <alignment vertical="top"/>
    </xf>
    <xf numFmtId="0" fontId="31" fillId="0" borderId="0" xfId="0" applyNumberFormat="1" applyFont="1" applyAlignment="1">
      <alignment vertical="top"/>
    </xf>
    <xf numFmtId="0" fontId="0" fillId="0" borderId="0" xfId="0" applyNumberFormat="1" applyFont="1" applyAlignment="1">
      <alignment vertical="top"/>
    </xf>
    <xf numFmtId="0" fontId="4" fillId="0" borderId="0" xfId="0" applyNumberFormat="1" applyFont="1" applyAlignment="1">
      <alignment vertical="top"/>
    </xf>
    <xf numFmtId="0" fontId="32" fillId="0" borderId="3" xfId="0" applyNumberFormat="1" applyFont="1" applyBorder="1" applyAlignment="1" applyProtection="1">
      <alignment vertical="top" wrapText="1"/>
    </xf>
    <xf numFmtId="4" fontId="44" fillId="0" borderId="3" xfId="0" applyNumberFormat="1" applyFont="1" applyFill="1" applyBorder="1" applyAlignment="1" applyProtection="1">
      <alignment horizontal="left" vertical="top" wrapText="1"/>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0" fontId="26" fillId="0" borderId="0" xfId="0" applyFont="1" applyBorder="1" applyAlignment="1">
      <alignment horizontal="left" vertical="top"/>
    </xf>
    <xf numFmtId="4" fontId="38" fillId="0" borderId="3" xfId="1" applyNumberFormat="1" applyFont="1" applyFill="1" applyBorder="1" applyAlignment="1" applyProtection="1">
      <alignment horizontal="right" vertical="top"/>
    </xf>
    <xf numFmtId="4" fontId="29" fillId="0" borderId="3" xfId="1" applyNumberFormat="1" applyFont="1" applyFill="1" applyBorder="1" applyAlignment="1" applyProtection="1">
      <alignment horizontal="right" vertical="top"/>
    </xf>
    <xf numFmtId="3" fontId="44" fillId="0" borderId="3" xfId="0" applyNumberFormat="1" applyFont="1" applyFill="1" applyBorder="1" applyAlignment="1">
      <alignment horizontal="center" vertical="center"/>
    </xf>
    <xf numFmtId="0" fontId="43" fillId="0" borderId="0" xfId="0" applyFont="1" applyFill="1" applyBorder="1" applyAlignment="1" applyProtection="1">
      <alignment horizontal="left" vertical="top" wrapText="1"/>
    </xf>
    <xf numFmtId="4" fontId="48" fillId="0" borderId="3" xfId="0" applyNumberFormat="1" applyFont="1" applyBorder="1" applyAlignment="1" applyProtection="1">
      <alignment horizontal="right" vertical="top"/>
    </xf>
    <xf numFmtId="49" fontId="43" fillId="0" borderId="0" xfId="0" applyNumberFormat="1" applyFont="1" applyAlignment="1" applyProtection="1">
      <alignment horizontal="center" vertical="top"/>
    </xf>
    <xf numFmtId="0" fontId="43" fillId="4" borderId="5" xfId="0" applyNumberFormat="1" applyFont="1" applyFill="1" applyBorder="1" applyAlignment="1" applyProtection="1">
      <alignment vertical="top"/>
    </xf>
    <xf numFmtId="0" fontId="0" fillId="4" borderId="0" xfId="0" applyFill="1"/>
    <xf numFmtId="4" fontId="32" fillId="0" borderId="3" xfId="1" applyNumberFormat="1" applyFont="1" applyFill="1" applyBorder="1" applyAlignment="1" applyProtection="1">
      <alignment horizontal="center" vertical="center" wrapText="1"/>
    </xf>
    <xf numFmtId="4" fontId="0" fillId="0" borderId="8" xfId="0" applyNumberFormat="1" applyBorder="1" applyAlignment="1">
      <alignment horizontal="right" vertical="top"/>
    </xf>
    <xf numFmtId="4" fontId="26" fillId="0" borderId="8" xfId="0" applyNumberFormat="1" applyFont="1" applyBorder="1" applyAlignment="1">
      <alignment horizontal="right" vertical="top"/>
    </xf>
    <xf numFmtId="0" fontId="44" fillId="9" borderId="3" xfId="0" applyFont="1" applyFill="1" applyBorder="1" applyAlignment="1" applyProtection="1">
      <alignment vertical="top" wrapText="1"/>
    </xf>
    <xf numFmtId="0" fontId="44" fillId="2" borderId="3" xfId="0" applyNumberFormat="1" applyFont="1" applyFill="1" applyBorder="1" applyAlignment="1" applyProtection="1">
      <alignment horizontal="center" vertical="center"/>
      <protection locked="0"/>
    </xf>
    <xf numFmtId="3" fontId="44" fillId="0" borderId="3" xfId="4" applyNumberFormat="1" applyFont="1" applyFill="1" applyBorder="1" applyAlignment="1" applyProtection="1">
      <alignment horizontal="right" vertical="top" wrapText="1"/>
    </xf>
    <xf numFmtId="4" fontId="49" fillId="6" borderId="3" xfId="0" applyNumberFormat="1" applyFont="1" applyFill="1" applyBorder="1" applyAlignment="1" applyProtection="1">
      <alignment horizontal="right" vertical="top"/>
      <protection locked="0"/>
    </xf>
    <xf numFmtId="3" fontId="43" fillId="2" borderId="3" xfId="4" applyNumberFormat="1" applyFont="1" applyFill="1" applyBorder="1" applyAlignment="1" applyProtection="1">
      <alignment horizontal="right" vertical="top"/>
      <protection locked="0"/>
    </xf>
    <xf numFmtId="0" fontId="39" fillId="0" borderId="0" xfId="0" applyFont="1" applyFill="1" applyAlignment="1" applyProtection="1">
      <alignment horizontal="left" vertical="top"/>
    </xf>
    <xf numFmtId="0" fontId="0" fillId="0" borderId="0" xfId="0" applyAlignment="1">
      <alignment horizontal="left" vertical="top" wrapText="1"/>
    </xf>
    <xf numFmtId="0" fontId="29" fillId="0" borderId="0" xfId="0" applyFont="1" applyFill="1" applyAlignment="1" applyProtection="1">
      <alignment horizontal="left" vertical="top" wrapText="1"/>
    </xf>
    <xf numFmtId="0" fontId="36" fillId="0" borderId="0" xfId="0" applyFont="1" applyFill="1" applyAlignment="1" applyProtection="1">
      <alignment horizontal="left" vertical="top" wrapText="1"/>
    </xf>
    <xf numFmtId="0" fontId="39" fillId="0" borderId="0" xfId="0" applyFont="1" applyFill="1" applyAlignment="1" applyProtection="1">
      <alignment horizontal="left" vertical="top"/>
    </xf>
    <xf numFmtId="0" fontId="31" fillId="0" borderId="0" xfId="0" applyFont="1" applyFill="1" applyAlignment="1">
      <alignment horizontal="left" vertical="top" wrapText="1"/>
    </xf>
    <xf numFmtId="0" fontId="32" fillId="0" borderId="0" xfId="0" applyFont="1" applyFill="1" applyAlignment="1" applyProtection="1">
      <alignment horizontal="left" vertical="top"/>
    </xf>
    <xf numFmtId="0" fontId="0" fillId="0" borderId="0" xfId="0" applyAlignment="1">
      <alignment horizontal="left" vertical="top" wrapText="1"/>
    </xf>
    <xf numFmtId="0" fontId="26" fillId="2" borderId="0" xfId="0" applyFont="1" applyFill="1" applyBorder="1" applyAlignment="1">
      <alignment horizontal="left" vertical="top" wrapText="1"/>
    </xf>
    <xf numFmtId="0" fontId="26" fillId="2" borderId="8" xfId="0" applyFont="1" applyFill="1" applyBorder="1" applyAlignment="1">
      <alignment horizontal="left" vertical="top" wrapText="1"/>
    </xf>
    <xf numFmtId="0" fontId="26" fillId="0" borderId="2" xfId="0" applyFont="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4" fontId="0" fillId="0" borderId="0" xfId="0" applyNumberFormat="1" applyBorder="1" applyAlignment="1">
      <alignment horizontal="left" vertical="top" wrapText="1"/>
    </xf>
    <xf numFmtId="4" fontId="26" fillId="0" borderId="0" xfId="0" applyNumberFormat="1" applyFont="1" applyBorder="1" applyAlignment="1">
      <alignment horizontal="left" vertical="top" wrapText="1"/>
    </xf>
    <xf numFmtId="4" fontId="0" fillId="0" borderId="11" xfId="0" applyNumberFormat="1" applyBorder="1" applyAlignment="1">
      <alignment horizontal="left" vertical="top" wrapText="1"/>
    </xf>
    <xf numFmtId="4" fontId="0" fillId="0" borderId="12" xfId="0" applyNumberFormat="1" applyBorder="1" applyAlignment="1">
      <alignment horizontal="left" vertical="top" wrapText="1"/>
    </xf>
    <xf numFmtId="4" fontId="26" fillId="0" borderId="8" xfId="0" applyNumberFormat="1" applyFont="1" applyBorder="1" applyAlignment="1">
      <alignment horizontal="left" vertical="top" wrapText="1"/>
    </xf>
    <xf numFmtId="4" fontId="26" fillId="0" borderId="0" xfId="0" applyNumberFormat="1" applyFont="1" applyFill="1" applyBorder="1" applyAlignment="1">
      <alignment horizontal="left" vertical="top"/>
    </xf>
    <xf numFmtId="4" fontId="0" fillId="0" borderId="0" xfId="0" applyNumberFormat="1" applyBorder="1" applyAlignment="1">
      <alignment horizontal="left" vertical="top"/>
    </xf>
    <xf numFmtId="0" fontId="26" fillId="0" borderId="5" xfId="0" applyFont="1" applyBorder="1" applyAlignment="1">
      <alignment horizontal="left" vertical="top" wrapText="1"/>
    </xf>
    <xf numFmtId="0" fontId="26" fillId="0" borderId="0" xfId="0" applyFont="1" applyAlignment="1">
      <alignment horizontal="left" vertical="top"/>
    </xf>
    <xf numFmtId="0" fontId="0" fillId="0" borderId="0" xfId="0" applyBorder="1" applyAlignment="1">
      <alignment horizontal="left" vertical="top" wrapText="1"/>
    </xf>
    <xf numFmtId="0" fontId="0" fillId="0" borderId="8" xfId="0" applyBorder="1" applyAlignment="1">
      <alignment horizontal="left" vertical="top" wrapText="1"/>
    </xf>
    <xf numFmtId="9" fontId="38" fillId="0" borderId="6" xfId="5" applyFont="1" applyBorder="1" applyAlignment="1" applyProtection="1">
      <alignment horizontal="center" vertical="top"/>
    </xf>
    <xf numFmtId="9" fontId="38" fillId="0" borderId="0" xfId="5" applyFont="1" applyBorder="1" applyAlignment="1" applyProtection="1">
      <alignment horizontal="center" vertical="top"/>
    </xf>
    <xf numFmtId="0" fontId="21" fillId="0" borderId="0" xfId="1" applyFont="1" applyFill="1" applyAlignment="1" applyProtection="1">
      <alignment horizontal="left" vertical="top"/>
    </xf>
    <xf numFmtId="4" fontId="32" fillId="0" borderId="3" xfId="1" applyNumberFormat="1" applyFont="1" applyFill="1" applyBorder="1" applyAlignment="1" applyProtection="1">
      <alignment horizontal="center" vertical="center" wrapText="1"/>
    </xf>
    <xf numFmtId="0" fontId="32" fillId="0" borderId="3" xfId="1" applyFont="1" applyFill="1" applyBorder="1" applyAlignment="1" applyProtection="1">
      <alignment horizontal="left" vertical="top"/>
    </xf>
    <xf numFmtId="0" fontId="31" fillId="0" borderId="3" xfId="1" applyFont="1" applyFill="1" applyBorder="1" applyAlignment="1" applyProtection="1">
      <alignment horizontal="left" vertical="top"/>
    </xf>
    <xf numFmtId="4" fontId="32" fillId="0" borderId="10" xfId="1" applyNumberFormat="1" applyFont="1" applyFill="1" applyBorder="1" applyAlignment="1" applyProtection="1">
      <alignment horizontal="center" vertical="center" wrapText="1"/>
    </xf>
    <xf numFmtId="4" fontId="32" fillId="0" borderId="7" xfId="1" applyNumberFormat="1" applyFont="1" applyFill="1" applyBorder="1" applyAlignment="1" applyProtection="1">
      <alignment horizontal="center" vertical="center" wrapText="1"/>
    </xf>
    <xf numFmtId="0" fontId="32" fillId="0" borderId="10" xfId="1" applyFont="1" applyFill="1" applyBorder="1" applyAlignment="1" applyProtection="1">
      <alignment horizontal="center" vertical="center" wrapText="1"/>
    </xf>
    <xf numFmtId="0" fontId="32" fillId="0" borderId="7" xfId="1" applyFont="1" applyFill="1" applyBorder="1" applyAlignment="1" applyProtection="1">
      <alignment horizontal="center" vertical="center" wrapText="1"/>
    </xf>
    <xf numFmtId="49" fontId="32" fillId="0" borderId="10" xfId="1" applyNumberFormat="1" applyFont="1" applyFill="1" applyBorder="1" applyAlignment="1" applyProtection="1">
      <alignment vertical="center"/>
    </xf>
    <xf numFmtId="49" fontId="32" fillId="0" borderId="7" xfId="1" applyNumberFormat="1" applyFont="1" applyFill="1" applyBorder="1" applyAlignment="1" applyProtection="1">
      <alignment vertical="center"/>
    </xf>
    <xf numFmtId="0" fontId="32" fillId="0" borderId="0" xfId="0" applyFont="1" applyFill="1" applyBorder="1" applyAlignment="1" applyProtection="1">
      <alignment horizontal="right" vertical="top" wrapText="1"/>
    </xf>
    <xf numFmtId="0" fontId="32" fillId="0" borderId="8" xfId="0" applyFont="1" applyFill="1" applyBorder="1" applyAlignment="1" applyProtection="1">
      <alignment horizontal="right" vertical="top" wrapText="1"/>
    </xf>
    <xf numFmtId="0" fontId="31" fillId="0" borderId="3" xfId="0" applyFont="1" applyFill="1" applyBorder="1" applyAlignment="1" applyProtection="1">
      <alignment horizontal="right" vertical="top" wrapText="1"/>
    </xf>
    <xf numFmtId="0" fontId="32" fillId="0" borderId="4" xfId="0" applyFont="1" applyFill="1" applyBorder="1" applyAlignment="1" applyProtection="1">
      <alignment horizontal="right" vertical="top" wrapText="1"/>
    </xf>
    <xf numFmtId="0" fontId="32" fillId="0" borderId="5" xfId="0" applyFont="1" applyFill="1" applyBorder="1" applyAlignment="1" applyProtection="1">
      <alignment horizontal="right" vertical="top" wrapText="1"/>
    </xf>
    <xf numFmtId="0" fontId="31" fillId="0" borderId="4" xfId="0" applyFont="1" applyFill="1" applyBorder="1" applyAlignment="1" applyProtection="1">
      <alignment horizontal="right" vertical="top" wrapText="1"/>
    </xf>
    <xf numFmtId="0" fontId="31" fillId="0" borderId="5" xfId="0" applyFont="1" applyFill="1" applyBorder="1" applyAlignment="1" applyProtection="1">
      <alignment horizontal="right" vertical="top" wrapText="1"/>
    </xf>
    <xf numFmtId="0" fontId="34" fillId="0" borderId="4" xfId="0" applyFont="1" applyFill="1" applyBorder="1" applyAlignment="1" applyProtection="1">
      <alignment horizontal="right" vertical="top" wrapText="1"/>
    </xf>
    <xf numFmtId="0" fontId="34" fillId="0" borderId="5" xfId="0" applyFont="1" applyFill="1" applyBorder="1" applyAlignment="1" applyProtection="1">
      <alignment horizontal="right" vertical="top" wrapText="1"/>
    </xf>
    <xf numFmtId="0" fontId="38" fillId="0" borderId="0" xfId="1" applyFont="1" applyFill="1" applyAlignment="1" applyProtection="1">
      <alignment horizontal="left" vertical="top"/>
    </xf>
    <xf numFmtId="0" fontId="29" fillId="0" borderId="0" xfId="0" applyFont="1" applyFill="1" applyAlignment="1" applyProtection="1">
      <alignment horizontal="left" vertical="top"/>
    </xf>
    <xf numFmtId="4" fontId="32" fillId="0" borderId="10" xfId="0" applyNumberFormat="1" applyFont="1" applyFill="1" applyBorder="1" applyAlignment="1" applyProtection="1">
      <alignment horizontal="left" vertical="center" wrapText="1"/>
    </xf>
    <xf numFmtId="4" fontId="32" fillId="0" borderId="7" xfId="0" applyNumberFormat="1" applyFont="1" applyFill="1" applyBorder="1" applyAlignment="1" applyProtection="1">
      <alignment horizontal="left" vertical="center" wrapText="1"/>
    </xf>
    <xf numFmtId="4" fontId="32" fillId="0" borderId="3" xfId="0" applyNumberFormat="1" applyFont="1" applyFill="1" applyBorder="1" applyAlignment="1" applyProtection="1">
      <alignment horizontal="right" vertical="center" wrapText="1"/>
    </xf>
    <xf numFmtId="4" fontId="32" fillId="0" borderId="3" xfId="0" applyNumberFormat="1" applyFont="1" applyFill="1" applyBorder="1" applyAlignment="1" applyProtection="1">
      <alignment horizontal="center" vertical="center" wrapText="1"/>
    </xf>
    <xf numFmtId="3" fontId="32" fillId="0" borderId="4" xfId="0" applyNumberFormat="1" applyFont="1" applyFill="1" applyBorder="1" applyAlignment="1" applyProtection="1">
      <alignment horizontal="left" vertical="top"/>
    </xf>
    <xf numFmtId="3" fontId="32" fillId="0" borderId="2" xfId="0" applyNumberFormat="1" applyFont="1" applyFill="1" applyBorder="1" applyAlignment="1" applyProtection="1">
      <alignment horizontal="left" vertical="top"/>
    </xf>
    <xf numFmtId="3" fontId="32" fillId="0" borderId="5" xfId="0" applyNumberFormat="1" applyFont="1" applyFill="1" applyBorder="1" applyAlignment="1" applyProtection="1">
      <alignment horizontal="left" vertical="top"/>
    </xf>
    <xf numFmtId="4" fontId="32" fillId="0" borderId="4" xfId="0" applyNumberFormat="1" applyFont="1" applyFill="1" applyBorder="1" applyAlignment="1" applyProtection="1">
      <alignment horizontal="center" vertical="center" wrapText="1"/>
    </xf>
    <xf numFmtId="4" fontId="32" fillId="0" borderId="2" xfId="0" applyNumberFormat="1" applyFont="1" applyFill="1" applyBorder="1" applyAlignment="1" applyProtection="1">
      <alignment horizontal="center" vertical="center" wrapText="1"/>
    </xf>
    <xf numFmtId="4" fontId="32" fillId="0" borderId="5" xfId="0" applyNumberFormat="1" applyFont="1" applyFill="1" applyBorder="1" applyAlignment="1" applyProtection="1">
      <alignment horizontal="center" vertical="center" wrapText="1"/>
    </xf>
    <xf numFmtId="4" fontId="32" fillId="0" borderId="10" xfId="0" applyNumberFormat="1" applyFont="1" applyFill="1" applyBorder="1" applyAlignment="1" applyProtection="1">
      <alignment horizontal="center" vertical="center" wrapText="1"/>
    </xf>
    <xf numFmtId="4" fontId="32" fillId="0" borderId="7" xfId="0" applyNumberFormat="1" applyFont="1" applyFill="1" applyBorder="1" applyAlignment="1" applyProtection="1">
      <alignment horizontal="center" vertical="center" wrapText="1"/>
    </xf>
    <xf numFmtId="0" fontId="38" fillId="0" borderId="3" xfId="0" applyFont="1" applyFill="1" applyBorder="1" applyAlignment="1" applyProtection="1">
      <alignment horizontal="left" vertical="center" wrapText="1"/>
    </xf>
    <xf numFmtId="4" fontId="32" fillId="0" borderId="3" xfId="0" applyNumberFormat="1" applyFont="1" applyFill="1" applyBorder="1" applyAlignment="1" applyProtection="1">
      <alignment horizontal="center" vertical="center"/>
    </xf>
    <xf numFmtId="0" fontId="38" fillId="0" borderId="3"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48" fillId="0" borderId="4" xfId="0" applyFont="1" applyBorder="1" applyAlignment="1" applyProtection="1">
      <alignment horizontal="left" vertical="top" wrapText="1"/>
    </xf>
    <xf numFmtId="0" fontId="48" fillId="0" borderId="5" xfId="0" applyFont="1" applyBorder="1" applyAlignment="1" applyProtection="1">
      <alignment horizontal="left" vertical="top" wrapText="1"/>
    </xf>
    <xf numFmtId="0" fontId="25" fillId="0" borderId="3" xfId="4" applyNumberFormat="1" applyFont="1" applyBorder="1" applyAlignment="1">
      <alignment horizontal="center" vertical="center" wrapText="1"/>
    </xf>
    <xf numFmtId="4" fontId="25" fillId="0" borderId="3" xfId="0" applyNumberFormat="1" applyFont="1" applyFill="1" applyBorder="1" applyAlignment="1">
      <alignment horizontal="center" vertical="center" wrapText="1"/>
    </xf>
    <xf numFmtId="3" fontId="44" fillId="0" borderId="3" xfId="0" applyNumberFormat="1" applyFont="1" applyFill="1" applyBorder="1" applyAlignment="1">
      <alignment horizontal="center" vertical="center"/>
    </xf>
    <xf numFmtId="4" fontId="44"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center" wrapText="1"/>
    </xf>
    <xf numFmtId="4" fontId="44" fillId="0" borderId="13" xfId="0" applyNumberFormat="1" applyFont="1" applyFill="1" applyBorder="1" applyAlignment="1">
      <alignment horizontal="left" vertical="center" wrapText="1"/>
    </xf>
    <xf numFmtId="4" fontId="44" fillId="0" borderId="12" xfId="0" applyNumberFormat="1" applyFont="1" applyFill="1" applyBorder="1" applyAlignment="1">
      <alignment horizontal="left" vertical="center" wrapText="1"/>
    </xf>
    <xf numFmtId="4" fontId="44" fillId="0" borderId="14" xfId="0" applyNumberFormat="1" applyFont="1" applyFill="1" applyBorder="1" applyAlignment="1">
      <alignment horizontal="left" vertical="center" wrapText="1"/>
    </xf>
    <xf numFmtId="4" fontId="44" fillId="0" borderId="9" xfId="0" applyNumberFormat="1" applyFont="1" applyFill="1" applyBorder="1" applyAlignment="1">
      <alignment horizontal="left" vertical="center" wrapText="1"/>
    </xf>
    <xf numFmtId="4" fontId="44" fillId="0" borderId="4" xfId="0" applyNumberFormat="1" applyFont="1" applyFill="1" applyBorder="1" applyAlignment="1">
      <alignment horizontal="left" vertical="top" wrapText="1"/>
    </xf>
    <xf numFmtId="4" fontId="44" fillId="0" borderId="5" xfId="0" applyNumberFormat="1" applyFont="1" applyFill="1" applyBorder="1" applyAlignment="1">
      <alignment horizontal="left" vertical="top" wrapText="1"/>
    </xf>
    <xf numFmtId="4" fontId="44" fillId="0" borderId="4" xfId="0" applyNumberFormat="1" applyFont="1" applyFill="1" applyBorder="1" applyAlignment="1" applyProtection="1">
      <alignment horizontal="left" vertical="top" wrapText="1"/>
    </xf>
    <xf numFmtId="4" fontId="44" fillId="0" borderId="5" xfId="0" applyNumberFormat="1" applyFont="1" applyFill="1" applyBorder="1" applyAlignment="1" applyProtection="1">
      <alignment horizontal="left" vertical="top" wrapText="1"/>
    </xf>
    <xf numFmtId="4" fontId="43" fillId="0" borderId="3" xfId="0" applyNumberFormat="1" applyFont="1" applyFill="1" applyBorder="1" applyAlignment="1" applyProtection="1">
      <alignment horizontal="left" vertical="top" wrapText="1"/>
    </xf>
    <xf numFmtId="4" fontId="44" fillId="0" borderId="3" xfId="0" applyNumberFormat="1" applyFont="1" applyFill="1" applyBorder="1" applyAlignment="1">
      <alignment horizontal="left" vertical="top" wrapText="1"/>
    </xf>
    <xf numFmtId="4" fontId="25" fillId="0" borderId="0" xfId="0" applyNumberFormat="1" applyFont="1" applyFill="1" applyAlignment="1" applyProtection="1">
      <alignment horizontal="left" vertical="top" wrapText="1"/>
    </xf>
    <xf numFmtId="3" fontId="44" fillId="0" borderId="10" xfId="0" applyNumberFormat="1" applyFont="1" applyFill="1" applyBorder="1" applyAlignment="1">
      <alignment horizontal="center" vertical="center"/>
    </xf>
    <xf numFmtId="3" fontId="44" fillId="0" borderId="7" xfId="0" applyNumberFormat="1" applyFont="1" applyFill="1" applyBorder="1" applyAlignment="1">
      <alignment horizontal="center" vertical="center"/>
    </xf>
    <xf numFmtId="3" fontId="42" fillId="0" borderId="3" xfId="0" applyNumberFormat="1" applyFont="1" applyFill="1" applyBorder="1" applyAlignment="1" applyProtection="1">
      <alignment horizontal="center" vertical="center" wrapText="1"/>
    </xf>
    <xf numFmtId="4" fontId="44" fillId="0" borderId="3" xfId="0" applyNumberFormat="1" applyFont="1" applyFill="1" applyBorder="1" applyAlignment="1">
      <alignment horizontal="left" vertical="top"/>
    </xf>
    <xf numFmtId="4" fontId="42" fillId="0" borderId="3" xfId="0" applyNumberFormat="1" applyFont="1" applyFill="1" applyBorder="1" applyAlignment="1" applyProtection="1">
      <alignment horizontal="left" vertical="top"/>
    </xf>
    <xf numFmtId="4" fontId="44" fillId="8" borderId="0" xfId="0" applyNumberFormat="1" applyFont="1" applyFill="1" applyBorder="1" applyAlignment="1" applyProtection="1">
      <alignment horizontal="left" vertical="top"/>
    </xf>
    <xf numFmtId="4" fontId="44" fillId="8" borderId="0" xfId="0" applyNumberFormat="1" applyFont="1" applyFill="1" applyBorder="1" applyAlignment="1" applyProtection="1">
      <alignment horizontal="left" vertical="top" wrapText="1"/>
    </xf>
    <xf numFmtId="4" fontId="44" fillId="0" borderId="0" xfId="0" applyNumberFormat="1" applyFont="1" applyFill="1" applyBorder="1" applyAlignment="1" applyProtection="1">
      <alignment horizontal="left" vertical="top"/>
    </xf>
    <xf numFmtId="0" fontId="42" fillId="0" borderId="3" xfId="0" applyFont="1" applyFill="1" applyBorder="1" applyAlignment="1" applyProtection="1">
      <alignment horizontal="center" vertical="top"/>
    </xf>
    <xf numFmtId="3" fontId="42" fillId="0" borderId="4" xfId="0" applyNumberFormat="1" applyFont="1" applyFill="1" applyBorder="1" applyAlignment="1" applyProtection="1">
      <alignment horizontal="center" vertical="top"/>
    </xf>
    <xf numFmtId="3" fontId="42" fillId="0" borderId="2" xfId="0" applyNumberFormat="1" applyFont="1" applyFill="1" applyBorder="1" applyAlignment="1" applyProtection="1">
      <alignment horizontal="center" vertical="top"/>
    </xf>
    <xf numFmtId="3" fontId="42" fillId="0" borderId="5" xfId="0" applyNumberFormat="1" applyFont="1" applyFill="1" applyBorder="1" applyAlignment="1" applyProtection="1">
      <alignment horizontal="center" vertical="top"/>
    </xf>
    <xf numFmtId="0" fontId="42" fillId="0" borderId="3" xfId="0" applyFont="1" applyBorder="1" applyAlignment="1" applyProtection="1">
      <alignment horizontal="center" vertical="center" wrapText="1"/>
    </xf>
    <xf numFmtId="0" fontId="43" fillId="0" borderId="0" xfId="0" applyFont="1" applyFill="1" applyBorder="1" applyAlignment="1" applyProtection="1">
      <alignment horizontal="left" vertical="top" wrapText="1"/>
    </xf>
    <xf numFmtId="3" fontId="44" fillId="0" borderId="10" xfId="0" applyNumberFormat="1" applyFont="1" applyFill="1" applyBorder="1" applyAlignment="1" applyProtection="1">
      <alignment horizontal="left" vertical="top"/>
    </xf>
    <xf numFmtId="0" fontId="25" fillId="0" borderId="0" xfId="0" applyFont="1" applyBorder="1" applyAlignment="1" applyProtection="1">
      <alignment horizontal="left" vertical="top" wrapText="1"/>
    </xf>
    <xf numFmtId="3" fontId="44" fillId="0" borderId="3" xfId="4" applyNumberFormat="1" applyFont="1" applyFill="1" applyBorder="1" applyAlignment="1" applyProtection="1">
      <alignment vertical="top" wrapText="1"/>
    </xf>
    <xf numFmtId="3" fontId="44" fillId="0" borderId="3" xfId="4" applyNumberFormat="1" applyFont="1" applyFill="1" applyBorder="1" applyAlignment="1" applyProtection="1">
      <alignment horizontal="right" vertical="top" wrapText="1"/>
    </xf>
    <xf numFmtId="0" fontId="44" fillId="0" borderId="3" xfId="4" applyFont="1" applyFill="1" applyBorder="1" applyAlignment="1" applyProtection="1">
      <alignment vertical="top" wrapText="1"/>
    </xf>
    <xf numFmtId="4" fontId="44" fillId="0" borderId="4" xfId="0" applyNumberFormat="1" applyFont="1" applyFill="1" applyBorder="1" applyAlignment="1" applyProtection="1">
      <alignment horizontal="left" vertical="top"/>
    </xf>
    <xf numFmtId="4" fontId="44" fillId="0" borderId="5" xfId="0" applyNumberFormat="1" applyFont="1" applyFill="1" applyBorder="1" applyAlignment="1" applyProtection="1">
      <alignment horizontal="left" vertical="top"/>
    </xf>
    <xf numFmtId="3" fontId="44" fillId="0" borderId="4" xfId="4" applyNumberFormat="1" applyFont="1" applyFill="1" applyBorder="1" applyAlignment="1" applyProtection="1">
      <alignment horizontal="center" vertical="center"/>
    </xf>
    <xf numFmtId="3" fontId="44" fillId="0" borderId="2" xfId="4" applyNumberFormat="1" applyFont="1" applyFill="1" applyBorder="1" applyAlignment="1" applyProtection="1">
      <alignment horizontal="center" vertical="center"/>
    </xf>
    <xf numFmtId="3" fontId="44" fillId="0" borderId="5" xfId="4" applyNumberFormat="1" applyFont="1" applyFill="1" applyBorder="1" applyAlignment="1" applyProtection="1">
      <alignment horizontal="center" vertical="center"/>
    </xf>
    <xf numFmtId="0" fontId="44" fillId="0" borderId="1" xfId="0" applyFont="1" applyFill="1" applyBorder="1" applyAlignment="1" applyProtection="1">
      <alignment horizontal="left" vertical="top" wrapText="1"/>
    </xf>
    <xf numFmtId="0" fontId="44" fillId="0" borderId="3" xfId="4" applyNumberFormat="1" applyFont="1" applyFill="1" applyBorder="1" applyAlignment="1" applyProtection="1">
      <alignment horizontal="center" vertical="center" wrapText="1"/>
    </xf>
    <xf numFmtId="0" fontId="42" fillId="0" borderId="3" xfId="4" applyNumberFormat="1" applyFont="1" applyBorder="1" applyAlignment="1" applyProtection="1">
      <alignment horizontal="center" vertical="center" wrapText="1"/>
    </xf>
    <xf numFmtId="0" fontId="44" fillId="0" borderId="10" xfId="4" applyFont="1" applyFill="1" applyBorder="1" applyAlignment="1" applyProtection="1">
      <alignment horizontal="center" vertical="center" wrapText="1"/>
    </xf>
    <xf numFmtId="0" fontId="42" fillId="0" borderId="7" xfId="4" applyFont="1" applyBorder="1" applyAlignment="1" applyProtection="1">
      <alignment horizontal="center" vertical="center" wrapText="1"/>
    </xf>
    <xf numFmtId="0" fontId="44" fillId="0" borderId="4" xfId="0" applyFont="1" applyFill="1" applyBorder="1" applyAlignment="1" applyProtection="1">
      <alignment horizontal="left" vertical="top" wrapText="1"/>
    </xf>
    <xf numFmtId="0" fontId="43" fillId="0" borderId="2" xfId="0" applyFont="1" applyFill="1" applyBorder="1" applyAlignment="1" applyProtection="1">
      <alignment horizontal="left" vertical="top"/>
    </xf>
    <xf numFmtId="4" fontId="44" fillId="0" borderId="3" xfId="0" applyNumberFormat="1" applyFont="1" applyFill="1" applyBorder="1" applyAlignment="1" applyProtection="1">
      <alignment horizontal="right" vertical="top" wrapText="1"/>
    </xf>
    <xf numFmtId="4" fontId="43" fillId="0" borderId="2" xfId="0" applyNumberFormat="1" applyFont="1" applyFill="1" applyBorder="1" applyAlignment="1" applyProtection="1">
      <alignment horizontal="left" vertical="top"/>
    </xf>
    <xf numFmtId="4" fontId="44" fillId="0" borderId="2" xfId="0" applyNumberFormat="1" applyFont="1" applyFill="1" applyBorder="1" applyAlignment="1" applyProtection="1">
      <alignment horizontal="left" vertical="top" wrapText="1"/>
    </xf>
    <xf numFmtId="0" fontId="44" fillId="0" borderId="1" xfId="0" applyNumberFormat="1" applyFont="1" applyFill="1" applyBorder="1" applyAlignment="1" applyProtection="1">
      <alignment horizontal="left" vertical="top"/>
    </xf>
    <xf numFmtId="0" fontId="43" fillId="4" borderId="13" xfId="0" applyFont="1" applyFill="1" applyBorder="1" applyAlignment="1" applyProtection="1">
      <alignment horizontal="center" vertical="top" wrapText="1"/>
    </xf>
    <xf numFmtId="0" fontId="43" fillId="4" borderId="14" xfId="0" applyFont="1" applyFill="1" applyBorder="1" applyAlignment="1" applyProtection="1">
      <alignment horizontal="center" vertical="top" wrapText="1"/>
    </xf>
  </cellXfs>
  <cellStyles count="6">
    <cellStyle name="Normal" xfId="0" builtinId="0" customBuiltin="1"/>
    <cellStyle name="Normal 2" xfId="1"/>
    <cellStyle name="Normal 3" xfId="2"/>
    <cellStyle name="Normal 4" xfId="4"/>
    <cellStyle name="Percent 2" xfId="3"/>
    <cellStyle name="Procent" xfId="5" builtinId="5"/>
  </cellStyles>
  <dxfs count="9">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4"/>
  <sheetViews>
    <sheetView showGridLines="0" zoomScaleNormal="100" workbookViewId="0">
      <selection activeCell="A89" sqref="A89:XFD89"/>
    </sheetView>
  </sheetViews>
  <sheetFormatPr defaultColWidth="9.140625" defaultRowHeight="12.75" x14ac:dyDescent="0.2"/>
  <cols>
    <col min="1" max="1" width="59.140625" style="61" customWidth="1"/>
    <col min="2" max="4" width="12.85546875" style="62" customWidth="1"/>
    <col min="5" max="5" width="13.85546875" style="44" customWidth="1"/>
    <col min="6" max="16384" width="9.140625" style="45"/>
  </cols>
  <sheetData>
    <row r="1" spans="1:5" s="41" customFormat="1" ht="15" x14ac:dyDescent="0.2">
      <c r="A1" s="268" t="s">
        <v>507</v>
      </c>
      <c r="B1" s="39"/>
      <c r="C1" s="39"/>
      <c r="D1" s="39"/>
      <c r="E1" s="40"/>
    </row>
    <row r="2" spans="1:5" s="41" customFormat="1" x14ac:dyDescent="0.2">
      <c r="A2" s="42"/>
      <c r="B2" s="39"/>
      <c r="C2" s="39"/>
      <c r="D2" s="39"/>
      <c r="E2" s="40"/>
    </row>
    <row r="3" spans="1:5" s="41" customFormat="1" ht="43.5" customHeight="1" x14ac:dyDescent="0.2">
      <c r="A3" s="411" t="s">
        <v>615</v>
      </c>
      <c r="B3" s="411"/>
      <c r="C3" s="411"/>
      <c r="D3" s="411"/>
      <c r="E3" s="40"/>
    </row>
    <row r="4" spans="1:5" s="41" customFormat="1" x14ac:dyDescent="0.2">
      <c r="A4" s="63"/>
      <c r="B4" s="63"/>
      <c r="C4" s="63"/>
      <c r="D4" s="63"/>
      <c r="E4" s="40"/>
    </row>
    <row r="5" spans="1:5" x14ac:dyDescent="0.2">
      <c r="A5" s="43"/>
      <c r="B5" s="379" t="s">
        <v>0</v>
      </c>
      <c r="C5" s="379" t="s">
        <v>1</v>
      </c>
      <c r="D5" s="379" t="s">
        <v>2</v>
      </c>
    </row>
    <row r="6" spans="1:5" s="47" customFormat="1" x14ac:dyDescent="0.2">
      <c r="A6" s="43" t="s">
        <v>18</v>
      </c>
      <c r="B6" s="66"/>
      <c r="C6" s="66"/>
      <c r="D6" s="66"/>
      <c r="E6" s="46"/>
    </row>
    <row r="7" spans="1:5" x14ac:dyDescent="0.2">
      <c r="A7" s="48" t="s">
        <v>19</v>
      </c>
      <c r="B7" s="49">
        <v>0</v>
      </c>
      <c r="C7" s="49">
        <v>0</v>
      </c>
      <c r="D7" s="49">
        <v>0</v>
      </c>
    </row>
    <row r="8" spans="1:5" x14ac:dyDescent="0.2">
      <c r="A8" s="107" t="s">
        <v>20</v>
      </c>
      <c r="B8" s="107"/>
      <c r="C8" s="107"/>
      <c r="D8" s="107"/>
    </row>
    <row r="9" spans="1:5" x14ac:dyDescent="0.2">
      <c r="A9" s="48" t="s">
        <v>3</v>
      </c>
      <c r="B9" s="49">
        <v>0</v>
      </c>
      <c r="C9" s="49">
        <v>0</v>
      </c>
      <c r="D9" s="49">
        <v>0</v>
      </c>
    </row>
    <row r="10" spans="1:5" x14ac:dyDescent="0.2">
      <c r="A10" s="48" t="s">
        <v>4</v>
      </c>
      <c r="B10" s="49">
        <v>0</v>
      </c>
      <c r="C10" s="49">
        <v>0</v>
      </c>
      <c r="D10" s="49">
        <v>0</v>
      </c>
    </row>
    <row r="11" spans="1:5" x14ac:dyDescent="0.2">
      <c r="A11" s="48" t="s">
        <v>13</v>
      </c>
      <c r="B11" s="49">
        <v>0</v>
      </c>
      <c r="C11" s="49">
        <v>0</v>
      </c>
      <c r="D11" s="49">
        <v>0</v>
      </c>
    </row>
    <row r="12" spans="1:5" x14ac:dyDescent="0.2">
      <c r="A12" s="48" t="s">
        <v>592</v>
      </c>
      <c r="B12" s="49">
        <v>0</v>
      </c>
      <c r="C12" s="49">
        <v>0</v>
      </c>
      <c r="D12" s="49">
        <v>0</v>
      </c>
    </row>
    <row r="13" spans="1:5" x14ac:dyDescent="0.2">
      <c r="A13" s="48" t="s">
        <v>593</v>
      </c>
      <c r="B13" s="49">
        <v>0</v>
      </c>
      <c r="C13" s="49">
        <v>0</v>
      </c>
      <c r="D13" s="49">
        <v>0</v>
      </c>
    </row>
    <row r="14" spans="1:5" x14ac:dyDescent="0.2">
      <c r="A14" s="48" t="s">
        <v>594</v>
      </c>
      <c r="B14" s="49">
        <v>0</v>
      </c>
      <c r="C14" s="49">
        <v>0</v>
      </c>
      <c r="D14" s="49">
        <v>0</v>
      </c>
    </row>
    <row r="15" spans="1:5" x14ac:dyDescent="0.2">
      <c r="A15" s="48" t="s">
        <v>595</v>
      </c>
      <c r="B15" s="49">
        <v>0</v>
      </c>
      <c r="C15" s="49">
        <v>0</v>
      </c>
      <c r="D15" s="49">
        <v>0</v>
      </c>
    </row>
    <row r="16" spans="1:5" x14ac:dyDescent="0.2">
      <c r="A16" s="48" t="s">
        <v>51</v>
      </c>
      <c r="B16" s="50">
        <f>SUM(B9:B15)</f>
        <v>0</v>
      </c>
      <c r="C16" s="50">
        <f t="shared" ref="C16:D16" si="0">SUM(C9:C15)</f>
        <v>0</v>
      </c>
      <c r="D16" s="50">
        <f t="shared" si="0"/>
        <v>0</v>
      </c>
    </row>
    <row r="17" spans="1:5" x14ac:dyDescent="0.2">
      <c r="A17" s="48" t="s">
        <v>21</v>
      </c>
      <c r="B17" s="49">
        <v>0</v>
      </c>
      <c r="C17" s="49">
        <v>0</v>
      </c>
      <c r="D17" s="49">
        <v>0</v>
      </c>
    </row>
    <row r="18" spans="1:5" x14ac:dyDescent="0.2">
      <c r="A18" s="51" t="s">
        <v>46</v>
      </c>
      <c r="B18" s="52">
        <f>SUM(B7+B16+B17)</f>
        <v>0</v>
      </c>
      <c r="C18" s="52">
        <f>SUM(C7+C16+C17)</f>
        <v>0</v>
      </c>
      <c r="D18" s="52">
        <f t="shared" ref="D18" si="1">SUM(D7+D16+D17)</f>
        <v>0</v>
      </c>
    </row>
    <row r="19" spans="1:5" s="47" customFormat="1" x14ac:dyDescent="0.2">
      <c r="A19" s="51" t="s">
        <v>22</v>
      </c>
      <c r="B19" s="173"/>
      <c r="C19" s="173"/>
      <c r="D19" s="173"/>
      <c r="E19" s="46"/>
    </row>
    <row r="20" spans="1:5" x14ac:dyDescent="0.2">
      <c r="A20" s="48" t="s">
        <v>5</v>
      </c>
      <c r="B20" s="107"/>
      <c r="C20" s="107"/>
      <c r="D20" s="107"/>
    </row>
    <row r="21" spans="1:5" x14ac:dyDescent="0.2">
      <c r="A21" s="48" t="s">
        <v>6</v>
      </c>
      <c r="B21" s="49">
        <v>0</v>
      </c>
      <c r="C21" s="49">
        <v>0</v>
      </c>
      <c r="D21" s="49">
        <v>0</v>
      </c>
    </row>
    <row r="22" spans="1:5" x14ac:dyDescent="0.2">
      <c r="A22" s="48" t="s">
        <v>7</v>
      </c>
      <c r="B22" s="49">
        <v>0</v>
      </c>
      <c r="C22" s="49">
        <v>0</v>
      </c>
      <c r="D22" s="49">
        <v>0</v>
      </c>
    </row>
    <row r="23" spans="1:5" x14ac:dyDescent="0.2">
      <c r="A23" s="48" t="s">
        <v>8</v>
      </c>
      <c r="B23" s="49">
        <v>0</v>
      </c>
      <c r="C23" s="49">
        <v>0</v>
      </c>
      <c r="D23" s="49">
        <v>0</v>
      </c>
    </row>
    <row r="24" spans="1:5" x14ac:dyDescent="0.2">
      <c r="A24" s="48" t="s">
        <v>9</v>
      </c>
      <c r="B24" s="49">
        <v>0</v>
      </c>
      <c r="C24" s="49">
        <v>0</v>
      </c>
      <c r="D24" s="49">
        <v>0</v>
      </c>
    </row>
    <row r="25" spans="1:5" s="47" customFormat="1" x14ac:dyDescent="0.2">
      <c r="A25" s="48" t="s">
        <v>48</v>
      </c>
      <c r="B25" s="50">
        <f>SUM(B21:B24)</f>
        <v>0</v>
      </c>
      <c r="C25" s="50">
        <f t="shared" ref="C25:D25" si="2">SUM(C21:C24)</f>
        <v>0</v>
      </c>
      <c r="D25" s="50">
        <f t="shared" si="2"/>
        <v>0</v>
      </c>
      <c r="E25" s="46"/>
    </row>
    <row r="26" spans="1:5" x14ac:dyDescent="0.2">
      <c r="A26" s="48" t="s">
        <v>17</v>
      </c>
      <c r="B26" s="49">
        <v>0</v>
      </c>
      <c r="C26" s="49">
        <v>0</v>
      </c>
      <c r="D26" s="49">
        <v>0</v>
      </c>
    </row>
    <row r="27" spans="1:5" x14ac:dyDescent="0.2">
      <c r="A27" s="48" t="s">
        <v>16</v>
      </c>
      <c r="B27" s="49">
        <v>0</v>
      </c>
      <c r="C27" s="49">
        <v>0</v>
      </c>
      <c r="D27" s="49">
        <v>0</v>
      </c>
    </row>
    <row r="28" spans="1:5" x14ac:dyDescent="0.2">
      <c r="A28" s="48" t="s">
        <v>15</v>
      </c>
      <c r="B28" s="49">
        <v>0</v>
      </c>
      <c r="C28" s="49">
        <v>0</v>
      </c>
      <c r="D28" s="49">
        <v>0</v>
      </c>
    </row>
    <row r="29" spans="1:5" s="47" customFormat="1" x14ac:dyDescent="0.2">
      <c r="A29" s="51" t="s">
        <v>47</v>
      </c>
      <c r="B29" s="52">
        <f>SUM(B26:B28)+B25</f>
        <v>0</v>
      </c>
      <c r="C29" s="52">
        <f>SUM(C26:C28)+C25</f>
        <v>0</v>
      </c>
      <c r="D29" s="52">
        <f t="shared" ref="D29" si="3">SUM(D26:D28)+D25</f>
        <v>0</v>
      </c>
      <c r="E29" s="46"/>
    </row>
    <row r="30" spans="1:5" s="47" customFormat="1" x14ac:dyDescent="0.2">
      <c r="A30" s="51" t="s">
        <v>14</v>
      </c>
      <c r="B30" s="267">
        <f>B31+B32</f>
        <v>0</v>
      </c>
      <c r="C30" s="267">
        <f t="shared" ref="C30:D30" si="4">C31+C32</f>
        <v>0</v>
      </c>
      <c r="D30" s="267">
        <f t="shared" si="4"/>
        <v>0</v>
      </c>
      <c r="E30" s="46"/>
    </row>
    <row r="31" spans="1:5" s="47" customFormat="1" x14ac:dyDescent="0.2">
      <c r="A31" s="48" t="s">
        <v>573</v>
      </c>
      <c r="B31" s="49">
        <v>0</v>
      </c>
      <c r="C31" s="49">
        <v>0</v>
      </c>
      <c r="D31" s="49">
        <v>0</v>
      </c>
      <c r="E31" s="46"/>
    </row>
    <row r="32" spans="1:5" s="47" customFormat="1" x14ac:dyDescent="0.2">
      <c r="A32" s="48" t="s">
        <v>574</v>
      </c>
      <c r="B32" s="49">
        <v>0</v>
      </c>
      <c r="C32" s="49">
        <v>0</v>
      </c>
      <c r="D32" s="49">
        <v>0</v>
      </c>
      <c r="E32" s="46"/>
    </row>
    <row r="33" spans="1:5" s="54" customFormat="1" x14ac:dyDescent="0.2">
      <c r="A33" s="173" t="s">
        <v>581</v>
      </c>
      <c r="B33" s="173"/>
      <c r="C33" s="173"/>
      <c r="D33" s="173"/>
      <c r="E33" s="53"/>
    </row>
    <row r="34" spans="1:5" s="56" customFormat="1" ht="25.5" x14ac:dyDescent="0.2">
      <c r="A34" s="48" t="s">
        <v>27</v>
      </c>
      <c r="B34" s="49">
        <v>0</v>
      </c>
      <c r="C34" s="49">
        <v>0</v>
      </c>
      <c r="D34" s="49">
        <v>0</v>
      </c>
      <c r="E34" s="55"/>
    </row>
    <row r="35" spans="1:5" s="56" customFormat="1" x14ac:dyDescent="0.2">
      <c r="A35" s="48" t="s">
        <v>28</v>
      </c>
      <c r="B35" s="49">
        <v>0</v>
      </c>
      <c r="C35" s="49">
        <v>0</v>
      </c>
      <c r="D35" s="49">
        <v>0</v>
      </c>
      <c r="E35" s="55"/>
    </row>
    <row r="36" spans="1:5" s="56" customFormat="1" x14ac:dyDescent="0.2">
      <c r="A36" s="48" t="s">
        <v>29</v>
      </c>
      <c r="B36" s="49">
        <v>0</v>
      </c>
      <c r="C36" s="49">
        <v>0</v>
      </c>
      <c r="D36" s="49">
        <v>0</v>
      </c>
      <c r="E36" s="55"/>
    </row>
    <row r="37" spans="1:5" s="56" customFormat="1" x14ac:dyDescent="0.2">
      <c r="A37" s="48" t="s">
        <v>30</v>
      </c>
      <c r="B37" s="49">
        <v>0</v>
      </c>
      <c r="C37" s="49">
        <v>0</v>
      </c>
      <c r="D37" s="49">
        <v>0</v>
      </c>
      <c r="E37" s="55"/>
    </row>
    <row r="38" spans="1:5" s="56" customFormat="1" x14ac:dyDescent="0.2">
      <c r="A38" s="48" t="s">
        <v>31</v>
      </c>
      <c r="B38" s="49">
        <v>0</v>
      </c>
      <c r="C38" s="49">
        <v>0</v>
      </c>
      <c r="D38" s="49">
        <v>0</v>
      </c>
      <c r="E38" s="55"/>
    </row>
    <row r="39" spans="1:5" s="56" customFormat="1" x14ac:dyDescent="0.2">
      <c r="A39" s="48" t="s">
        <v>32</v>
      </c>
      <c r="B39" s="49">
        <v>0</v>
      </c>
      <c r="C39" s="49">
        <v>0</v>
      </c>
      <c r="D39" s="49">
        <v>0</v>
      </c>
      <c r="E39" s="55"/>
    </row>
    <row r="40" spans="1:5" s="56" customFormat="1" ht="25.5" x14ac:dyDescent="0.2">
      <c r="A40" s="48" t="s">
        <v>33</v>
      </c>
      <c r="B40" s="49">
        <v>0</v>
      </c>
      <c r="C40" s="49">
        <v>0</v>
      </c>
      <c r="D40" s="49">
        <v>0</v>
      </c>
      <c r="E40" s="55"/>
    </row>
    <row r="41" spans="1:5" s="56" customFormat="1" ht="25.5" x14ac:dyDescent="0.2">
      <c r="A41" s="48" t="s">
        <v>34</v>
      </c>
      <c r="B41" s="49">
        <v>0</v>
      </c>
      <c r="C41" s="49">
        <v>0</v>
      </c>
      <c r="D41" s="49">
        <v>0</v>
      </c>
      <c r="E41" s="55"/>
    </row>
    <row r="42" spans="1:5" s="56" customFormat="1" x14ac:dyDescent="0.2">
      <c r="A42" s="51" t="s">
        <v>602</v>
      </c>
      <c r="B42" s="52">
        <f>SUM(B34:B41)</f>
        <v>0</v>
      </c>
      <c r="C42" s="52">
        <f>SUM(C34:C41)</f>
        <v>0</v>
      </c>
      <c r="D42" s="52">
        <f>SUM(D34:D41)</f>
        <v>0</v>
      </c>
      <c r="E42" s="55"/>
    </row>
    <row r="43" spans="1:5" s="47" customFormat="1" x14ac:dyDescent="0.2">
      <c r="A43" s="51" t="s">
        <v>603</v>
      </c>
      <c r="B43" s="52">
        <f>B29+B31-B42-B58-B61-B64</f>
        <v>0</v>
      </c>
      <c r="C43" s="52">
        <f>C29+C31-C42-C58-C61-C64</f>
        <v>0</v>
      </c>
      <c r="D43" s="52">
        <f t="shared" ref="D43" si="5">D29+D31-D42-D58-D61-D64</f>
        <v>0</v>
      </c>
      <c r="E43" s="46"/>
    </row>
    <row r="44" spans="1:5" s="47" customFormat="1" x14ac:dyDescent="0.2">
      <c r="A44" s="51" t="s">
        <v>23</v>
      </c>
      <c r="B44" s="57">
        <f>B18+B43+B32</f>
        <v>0</v>
      </c>
      <c r="C44" s="57">
        <f t="shared" ref="C44:D44" si="6">C18+C43+C32</f>
        <v>0</v>
      </c>
      <c r="D44" s="57">
        <f t="shared" si="6"/>
        <v>0</v>
      </c>
    </row>
    <row r="45" spans="1:5" x14ac:dyDescent="0.2">
      <c r="A45" s="173" t="s">
        <v>587</v>
      </c>
      <c r="B45" s="173"/>
      <c r="C45" s="173"/>
      <c r="D45" s="173"/>
    </row>
    <row r="46" spans="1:5" s="56" customFormat="1" ht="25.5" x14ac:dyDescent="0.2">
      <c r="A46" s="48" t="s">
        <v>35</v>
      </c>
      <c r="B46" s="49">
        <v>0</v>
      </c>
      <c r="C46" s="49">
        <v>0</v>
      </c>
      <c r="D46" s="49">
        <v>0</v>
      </c>
      <c r="E46" s="55"/>
    </row>
    <row r="47" spans="1:5" s="56" customFormat="1" x14ac:dyDescent="0.2">
      <c r="A47" s="48" t="s">
        <v>28</v>
      </c>
      <c r="B47" s="49">
        <v>0</v>
      </c>
      <c r="C47" s="49">
        <v>0</v>
      </c>
      <c r="D47" s="49">
        <v>0</v>
      </c>
      <c r="E47" s="55"/>
    </row>
    <row r="48" spans="1:5" s="56" customFormat="1" x14ac:dyDescent="0.2">
      <c r="A48" s="48" t="s">
        <v>29</v>
      </c>
      <c r="B48" s="49">
        <v>0</v>
      </c>
      <c r="C48" s="49">
        <v>0</v>
      </c>
      <c r="D48" s="49">
        <v>0</v>
      </c>
      <c r="E48" s="55"/>
    </row>
    <row r="49" spans="1:5" s="56" customFormat="1" x14ac:dyDescent="0.2">
      <c r="A49" s="48" t="s">
        <v>30</v>
      </c>
      <c r="B49" s="49">
        <v>0</v>
      </c>
      <c r="C49" s="49">
        <v>0</v>
      </c>
      <c r="D49" s="49">
        <v>0</v>
      </c>
      <c r="E49" s="55"/>
    </row>
    <row r="50" spans="1:5" s="56" customFormat="1" x14ac:dyDescent="0.2">
      <c r="A50" s="48" t="s">
        <v>36</v>
      </c>
      <c r="B50" s="49">
        <v>0</v>
      </c>
      <c r="C50" s="49">
        <v>0</v>
      </c>
      <c r="D50" s="49">
        <v>0</v>
      </c>
      <c r="E50" s="55"/>
    </row>
    <row r="51" spans="1:5" s="56" customFormat="1" x14ac:dyDescent="0.2">
      <c r="A51" s="48" t="s">
        <v>37</v>
      </c>
      <c r="B51" s="49">
        <v>0</v>
      </c>
      <c r="C51" s="49">
        <v>0</v>
      </c>
      <c r="D51" s="49">
        <v>0</v>
      </c>
      <c r="E51" s="55"/>
    </row>
    <row r="52" spans="1:5" s="56" customFormat="1" ht="25.5" x14ac:dyDescent="0.2">
      <c r="A52" s="48" t="s">
        <v>33</v>
      </c>
      <c r="B52" s="49">
        <v>0</v>
      </c>
      <c r="C52" s="49">
        <v>0</v>
      </c>
      <c r="D52" s="49">
        <v>0</v>
      </c>
      <c r="E52" s="55"/>
    </row>
    <row r="53" spans="1:5" s="56" customFormat="1" ht="25.5" x14ac:dyDescent="0.2">
      <c r="A53" s="48" t="s">
        <v>38</v>
      </c>
      <c r="B53" s="49">
        <v>0</v>
      </c>
      <c r="C53" s="49">
        <v>0</v>
      </c>
      <c r="D53" s="49">
        <v>0</v>
      </c>
      <c r="E53" s="55"/>
    </row>
    <row r="54" spans="1:5" s="54" customFormat="1" x14ac:dyDescent="0.2">
      <c r="A54" s="51" t="s">
        <v>49</v>
      </c>
      <c r="B54" s="52">
        <f>SUM(B46:B53)</f>
        <v>0</v>
      </c>
      <c r="C54" s="52">
        <f t="shared" ref="C54:D54" si="7">SUM(C46:C53)</f>
        <v>0</v>
      </c>
      <c r="D54" s="52">
        <f t="shared" si="7"/>
        <v>0</v>
      </c>
      <c r="E54" s="53"/>
    </row>
    <row r="55" spans="1:5" s="47" customFormat="1" x14ac:dyDescent="0.2">
      <c r="A55" s="51" t="s">
        <v>604</v>
      </c>
      <c r="B55" s="49">
        <v>0</v>
      </c>
      <c r="C55" s="49">
        <v>0</v>
      </c>
      <c r="D55" s="49">
        <v>0</v>
      </c>
      <c r="E55" s="46"/>
    </row>
    <row r="56" spans="1:5" s="47" customFormat="1" x14ac:dyDescent="0.2">
      <c r="A56" s="51" t="s">
        <v>24</v>
      </c>
      <c r="B56" s="274">
        <f>B57+B60+B63+B66</f>
        <v>0</v>
      </c>
      <c r="C56" s="274">
        <f>C57+C60+C63+C66</f>
        <v>0</v>
      </c>
      <c r="D56" s="274">
        <f t="shared" ref="D56" si="8">D57+D60+D63+D66</f>
        <v>0</v>
      </c>
      <c r="E56" s="46"/>
    </row>
    <row r="57" spans="1:5" s="47" customFormat="1" x14ac:dyDescent="0.2">
      <c r="A57" s="48" t="s">
        <v>575</v>
      </c>
      <c r="B57" s="274">
        <f>B58+B59</f>
        <v>0</v>
      </c>
      <c r="C57" s="274">
        <f t="shared" ref="C57:D57" si="9">C58+C59</f>
        <v>0</v>
      </c>
      <c r="D57" s="274">
        <f t="shared" si="9"/>
        <v>0</v>
      </c>
      <c r="E57" s="46"/>
    </row>
    <row r="58" spans="1:5" s="47" customFormat="1" x14ac:dyDescent="0.2">
      <c r="A58" s="48" t="s">
        <v>571</v>
      </c>
      <c r="B58" s="49">
        <v>0</v>
      </c>
      <c r="C58" s="49">
        <v>0</v>
      </c>
      <c r="D58" s="49">
        <v>0</v>
      </c>
      <c r="E58" s="46"/>
    </row>
    <row r="59" spans="1:5" s="47" customFormat="1" x14ac:dyDescent="0.2">
      <c r="A59" s="48" t="s">
        <v>572</v>
      </c>
      <c r="B59" s="49">
        <v>0</v>
      </c>
      <c r="C59" s="49">
        <v>0</v>
      </c>
      <c r="D59" s="49">
        <v>0</v>
      </c>
      <c r="E59" s="46"/>
    </row>
    <row r="60" spans="1:5" s="47" customFormat="1" x14ac:dyDescent="0.2">
      <c r="A60" s="48" t="s">
        <v>576</v>
      </c>
      <c r="B60" s="274">
        <f>B61+B62</f>
        <v>0</v>
      </c>
      <c r="C60" s="274">
        <f t="shared" ref="C60:D60" si="10">C61+C62</f>
        <v>0</v>
      </c>
      <c r="D60" s="274">
        <f t="shared" si="10"/>
        <v>0</v>
      </c>
      <c r="E60" s="46"/>
    </row>
    <row r="61" spans="1:5" s="47" customFormat="1" x14ac:dyDescent="0.2">
      <c r="A61" s="48" t="s">
        <v>577</v>
      </c>
      <c r="B61" s="49">
        <v>0</v>
      </c>
      <c r="C61" s="49">
        <v>0</v>
      </c>
      <c r="D61" s="49">
        <v>0</v>
      </c>
      <c r="E61" s="46"/>
    </row>
    <row r="62" spans="1:5" s="47" customFormat="1" x14ac:dyDescent="0.2">
      <c r="A62" s="48" t="s">
        <v>578</v>
      </c>
      <c r="B62" s="49">
        <v>0</v>
      </c>
      <c r="C62" s="49">
        <v>0</v>
      </c>
      <c r="D62" s="49">
        <v>0</v>
      </c>
      <c r="E62" s="46"/>
    </row>
    <row r="63" spans="1:5" s="47" customFormat="1" x14ac:dyDescent="0.2">
      <c r="A63" s="51" t="s">
        <v>579</v>
      </c>
      <c r="B63" s="274">
        <f>B64+B65</f>
        <v>0</v>
      </c>
      <c r="C63" s="274">
        <f t="shared" ref="C63:D63" si="11">C64+C65</f>
        <v>0</v>
      </c>
      <c r="D63" s="274">
        <f t="shared" si="11"/>
        <v>0</v>
      </c>
      <c r="E63" s="46"/>
    </row>
    <row r="64" spans="1:5" s="47" customFormat="1" x14ac:dyDescent="0.2">
      <c r="A64" s="48" t="s">
        <v>571</v>
      </c>
      <c r="B64" s="49">
        <v>0</v>
      </c>
      <c r="C64" s="49">
        <v>0</v>
      </c>
      <c r="D64" s="49">
        <v>0</v>
      </c>
      <c r="E64" s="46"/>
    </row>
    <row r="65" spans="1:5" s="47" customFormat="1" x14ac:dyDescent="0.2">
      <c r="A65" s="48" t="s">
        <v>572</v>
      </c>
      <c r="B65" s="49">
        <v>0</v>
      </c>
      <c r="C65" s="49">
        <v>0</v>
      </c>
      <c r="D65" s="49">
        <v>0</v>
      </c>
      <c r="E65" s="46"/>
    </row>
    <row r="66" spans="1:5" s="47" customFormat="1" x14ac:dyDescent="0.2">
      <c r="A66" s="48" t="s">
        <v>580</v>
      </c>
      <c r="B66" s="49">
        <v>0</v>
      </c>
      <c r="C66" s="49">
        <v>0</v>
      </c>
      <c r="D66" s="49">
        <v>0</v>
      </c>
      <c r="E66" s="46"/>
    </row>
    <row r="67" spans="1:5" s="47" customFormat="1" x14ac:dyDescent="0.2">
      <c r="A67" s="173" t="s">
        <v>25</v>
      </c>
      <c r="B67" s="173"/>
      <c r="C67" s="173"/>
      <c r="D67" s="173"/>
      <c r="E67" s="46"/>
    </row>
    <row r="68" spans="1:5" x14ac:dyDescent="0.2">
      <c r="A68" s="48" t="s">
        <v>189</v>
      </c>
      <c r="B68" s="58">
        <f>SUM(B69:B73)</f>
        <v>0</v>
      </c>
      <c r="C68" s="58">
        <f t="shared" ref="C68:D68" si="12">SUM(C69:C73)</f>
        <v>0</v>
      </c>
      <c r="D68" s="58">
        <f t="shared" si="12"/>
        <v>0</v>
      </c>
    </row>
    <row r="69" spans="1:5" x14ac:dyDescent="0.2">
      <c r="A69" s="59" t="s">
        <v>194</v>
      </c>
      <c r="B69" s="49">
        <v>0</v>
      </c>
      <c r="C69" s="49">
        <v>0</v>
      </c>
      <c r="D69" s="49">
        <v>0</v>
      </c>
    </row>
    <row r="70" spans="1:5" x14ac:dyDescent="0.2">
      <c r="A70" s="59" t="s">
        <v>195</v>
      </c>
      <c r="B70" s="49">
        <v>0</v>
      </c>
      <c r="C70" s="49">
        <v>0</v>
      </c>
      <c r="D70" s="49">
        <v>0</v>
      </c>
    </row>
    <row r="71" spans="1:5" x14ac:dyDescent="0.2">
      <c r="A71" s="59" t="s">
        <v>196</v>
      </c>
      <c r="B71" s="49">
        <v>0</v>
      </c>
      <c r="C71" s="49">
        <v>0</v>
      </c>
      <c r="D71" s="49">
        <v>0</v>
      </c>
    </row>
    <row r="72" spans="1:5" x14ac:dyDescent="0.2">
      <c r="A72" s="59" t="s">
        <v>197</v>
      </c>
      <c r="B72" s="49">
        <v>0</v>
      </c>
      <c r="C72" s="49">
        <v>0</v>
      </c>
      <c r="D72" s="49">
        <v>0</v>
      </c>
    </row>
    <row r="73" spans="1:5" x14ac:dyDescent="0.2">
      <c r="A73" s="59" t="s">
        <v>582</v>
      </c>
      <c r="B73" s="49">
        <v>0</v>
      </c>
      <c r="C73" s="49">
        <v>0</v>
      </c>
      <c r="D73" s="49">
        <v>0</v>
      </c>
    </row>
    <row r="74" spans="1:5" x14ac:dyDescent="0.2">
      <c r="A74" s="48" t="s">
        <v>39</v>
      </c>
      <c r="B74" s="49">
        <v>0</v>
      </c>
      <c r="C74" s="49">
        <v>0</v>
      </c>
      <c r="D74" s="49">
        <v>0</v>
      </c>
    </row>
    <row r="75" spans="1:5" x14ac:dyDescent="0.2">
      <c r="A75" s="48" t="s">
        <v>40</v>
      </c>
      <c r="B75" s="50">
        <f>B76-B77</f>
        <v>0</v>
      </c>
      <c r="C75" s="50">
        <f>C76-C77</f>
        <v>0</v>
      </c>
      <c r="D75" s="50">
        <f t="shared" ref="D75" si="13">D76-D77</f>
        <v>0</v>
      </c>
    </row>
    <row r="76" spans="1:5" x14ac:dyDescent="0.2">
      <c r="A76" s="48" t="s">
        <v>10</v>
      </c>
      <c r="B76" s="49">
        <v>0</v>
      </c>
      <c r="C76" s="49">
        <v>0</v>
      </c>
      <c r="D76" s="49">
        <v>0</v>
      </c>
    </row>
    <row r="77" spans="1:5" x14ac:dyDescent="0.2">
      <c r="A77" s="48" t="s">
        <v>11</v>
      </c>
      <c r="B77" s="49">
        <v>0</v>
      </c>
      <c r="C77" s="49">
        <v>0</v>
      </c>
      <c r="D77" s="49">
        <v>0</v>
      </c>
    </row>
    <row r="78" spans="1:5" x14ac:dyDescent="0.2">
      <c r="A78" s="48" t="s">
        <v>45</v>
      </c>
      <c r="B78" s="49">
        <v>0</v>
      </c>
      <c r="C78" s="49">
        <v>0</v>
      </c>
      <c r="D78" s="49">
        <v>0</v>
      </c>
    </row>
    <row r="79" spans="1:5" x14ac:dyDescent="0.2">
      <c r="A79" s="48" t="s">
        <v>583</v>
      </c>
      <c r="B79" s="49">
        <v>0</v>
      </c>
      <c r="C79" s="49">
        <v>0</v>
      </c>
      <c r="D79" s="49">
        <v>0</v>
      </c>
    </row>
    <row r="80" spans="1:5" x14ac:dyDescent="0.2">
      <c r="A80" s="48" t="s">
        <v>584</v>
      </c>
      <c r="B80" s="49">
        <v>0</v>
      </c>
      <c r="C80" s="49">
        <v>0</v>
      </c>
      <c r="D80" s="49">
        <v>0</v>
      </c>
    </row>
    <row r="81" spans="1:5" x14ac:dyDescent="0.2">
      <c r="A81" s="48" t="s">
        <v>585</v>
      </c>
      <c r="B81" s="49">
        <v>0</v>
      </c>
      <c r="C81" s="49">
        <v>0</v>
      </c>
      <c r="D81" s="49">
        <v>0</v>
      </c>
    </row>
    <row r="82" spans="1:5" x14ac:dyDescent="0.2">
      <c r="A82" s="51" t="s">
        <v>41</v>
      </c>
      <c r="B82" s="50">
        <f>B83-B84</f>
        <v>0</v>
      </c>
      <c r="C82" s="50">
        <f t="shared" ref="C82:D82" si="14">C83-C84</f>
        <v>0</v>
      </c>
      <c r="D82" s="50">
        <f t="shared" si="14"/>
        <v>0</v>
      </c>
    </row>
    <row r="83" spans="1:5" x14ac:dyDescent="0.2">
      <c r="A83" s="48" t="s">
        <v>10</v>
      </c>
      <c r="B83" s="49">
        <v>0</v>
      </c>
      <c r="C83" s="49">
        <v>0</v>
      </c>
      <c r="D83" s="49">
        <v>0</v>
      </c>
    </row>
    <row r="84" spans="1:5" x14ac:dyDescent="0.2">
      <c r="A84" s="48" t="s">
        <v>11</v>
      </c>
      <c r="B84" s="49">
        <v>0</v>
      </c>
      <c r="C84" s="49">
        <v>0</v>
      </c>
      <c r="D84" s="49">
        <v>0</v>
      </c>
    </row>
    <row r="85" spans="1:5" x14ac:dyDescent="0.2">
      <c r="A85" s="51" t="s">
        <v>42</v>
      </c>
      <c r="B85" s="50">
        <f>B86-B87</f>
        <v>0</v>
      </c>
      <c r="C85" s="50">
        <f t="shared" ref="C85:D85" si="15">C86-C87</f>
        <v>0</v>
      </c>
      <c r="D85" s="50">
        <f t="shared" si="15"/>
        <v>0</v>
      </c>
    </row>
    <row r="86" spans="1:5" x14ac:dyDescent="0.2">
      <c r="A86" s="48" t="s">
        <v>10</v>
      </c>
      <c r="B86" s="49">
        <v>0</v>
      </c>
      <c r="C86" s="49">
        <v>0</v>
      </c>
      <c r="D86" s="49">
        <v>0</v>
      </c>
    </row>
    <row r="87" spans="1:5" x14ac:dyDescent="0.2">
      <c r="A87" s="48" t="s">
        <v>11</v>
      </c>
      <c r="B87" s="49">
        <v>0</v>
      </c>
      <c r="C87" s="49">
        <v>0</v>
      </c>
      <c r="D87" s="49">
        <v>0</v>
      </c>
    </row>
    <row r="88" spans="1:5" x14ac:dyDescent="0.2">
      <c r="A88" s="48" t="s">
        <v>12</v>
      </c>
      <c r="B88" s="49">
        <v>0</v>
      </c>
      <c r="C88" s="49">
        <v>0</v>
      </c>
      <c r="D88" s="49">
        <v>0</v>
      </c>
    </row>
    <row r="89" spans="1:5" x14ac:dyDescent="0.2">
      <c r="A89" s="51" t="s">
        <v>50</v>
      </c>
      <c r="B89" s="52">
        <f>B68+B74+B75+B78-B79+B80-B81+B83-B84+B86-B87-B88</f>
        <v>0</v>
      </c>
      <c r="C89" s="52">
        <f>C68+C74+C75+C78-C79+C80-C81+C83-C84+C86-C87-C88</f>
        <v>0</v>
      </c>
      <c r="D89" s="52">
        <f>D68+D74+D75+D78-D79+D80-D81+D83-D84+D86-D87-D88</f>
        <v>0</v>
      </c>
    </row>
    <row r="90" spans="1:5" x14ac:dyDescent="0.2">
      <c r="A90" s="51" t="s">
        <v>52</v>
      </c>
      <c r="B90" s="60">
        <v>0</v>
      </c>
      <c r="C90" s="60">
        <v>0</v>
      </c>
      <c r="D90" s="60">
        <v>0</v>
      </c>
    </row>
    <row r="91" spans="1:5" x14ac:dyDescent="0.2">
      <c r="A91" s="51" t="s">
        <v>586</v>
      </c>
      <c r="B91" s="60">
        <v>0</v>
      </c>
      <c r="C91" s="60">
        <v>0</v>
      </c>
      <c r="D91" s="60">
        <v>0</v>
      </c>
    </row>
    <row r="92" spans="1:5" x14ac:dyDescent="0.2">
      <c r="A92" s="51" t="s">
        <v>53</v>
      </c>
      <c r="B92" s="52">
        <f>B18+B29+B30-B42-B54-B55-B56</f>
        <v>0</v>
      </c>
      <c r="C92" s="52">
        <f t="shared" ref="C92:D92" si="16">C18+C29+C30-C42-C54-C55-C56</f>
        <v>0</v>
      </c>
      <c r="D92" s="52">
        <f t="shared" si="16"/>
        <v>0</v>
      </c>
    </row>
    <row r="93" spans="1:5" s="47" customFormat="1" x14ac:dyDescent="0.2">
      <c r="A93" s="51" t="s">
        <v>43</v>
      </c>
      <c r="B93" s="52">
        <f>B18+B29+B30</f>
        <v>0</v>
      </c>
      <c r="C93" s="52">
        <f>C18+C29+C30</f>
        <v>0</v>
      </c>
      <c r="D93" s="52">
        <f>D18+D29+D30</f>
        <v>0</v>
      </c>
      <c r="E93" s="46"/>
    </row>
    <row r="94" spans="1:5" s="47" customFormat="1" x14ac:dyDescent="0.2">
      <c r="A94" s="51" t="s">
        <v>44</v>
      </c>
      <c r="B94" s="52">
        <f>B42+B54+B55+B56+B89</f>
        <v>0</v>
      </c>
      <c r="C94" s="52">
        <f>C42+C54+C55+C56+C89</f>
        <v>0</v>
      </c>
      <c r="D94" s="52">
        <f>D42+D54+D55+D56+D89</f>
        <v>0</v>
      </c>
      <c r="E94" s="46"/>
    </row>
  </sheetData>
  <sheetProtection password="9F67" sheet="1" objects="1" scenarios="1" formatColumns="0"/>
  <mergeCells count="1">
    <mergeCell ref="A3:D3"/>
  </mergeCells>
  <pageMargins left="0.7" right="0.7" top="0.75" bottom="0.75" header="0.3" footer="0.3"/>
  <pageSetup paperSize="9" fitToHeight="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34"/>
  <sheetViews>
    <sheetView showGridLines="0" zoomScaleNormal="100" workbookViewId="0">
      <selection activeCell="C115" sqref="C115"/>
    </sheetView>
  </sheetViews>
  <sheetFormatPr defaultColWidth="9.140625" defaultRowHeight="15" x14ac:dyDescent="0.2"/>
  <cols>
    <col min="1" max="1" width="6.140625" style="37" customWidth="1"/>
    <col min="2" max="2" width="45.85546875" style="252" customWidth="1"/>
    <col min="3" max="12" width="10.140625" style="209" customWidth="1"/>
    <col min="13" max="222" width="9.140625" style="20"/>
    <col min="223" max="223" width="6.140625" style="20" customWidth="1"/>
    <col min="224" max="224" width="79.5703125" style="20" customWidth="1"/>
    <col min="225" max="228" width="14.7109375" style="20" customWidth="1"/>
    <col min="229" max="478" width="9.140625" style="20"/>
    <col min="479" max="479" width="6.140625" style="20" customWidth="1"/>
    <col min="480" max="480" width="79.5703125" style="20" customWidth="1"/>
    <col min="481" max="484" width="14.7109375" style="20" customWidth="1"/>
    <col min="485" max="734" width="9.140625" style="20"/>
    <col min="735" max="735" width="6.140625" style="20" customWidth="1"/>
    <col min="736" max="736" width="79.5703125" style="20" customWidth="1"/>
    <col min="737" max="740" width="14.7109375" style="20" customWidth="1"/>
    <col min="741" max="990" width="9.140625" style="20"/>
    <col min="991" max="991" width="6.140625" style="20" customWidth="1"/>
    <col min="992" max="992" width="79.5703125" style="20" customWidth="1"/>
    <col min="993" max="996" width="14.7109375" style="20" customWidth="1"/>
    <col min="997" max="1246" width="9.140625" style="20"/>
    <col min="1247" max="1247" width="6.140625" style="20" customWidth="1"/>
    <col min="1248" max="1248" width="79.5703125" style="20" customWidth="1"/>
    <col min="1249" max="1252" width="14.7109375" style="20" customWidth="1"/>
    <col min="1253" max="1502" width="9.140625" style="20"/>
    <col min="1503" max="1503" width="6.140625" style="20" customWidth="1"/>
    <col min="1504" max="1504" width="79.5703125" style="20" customWidth="1"/>
    <col min="1505" max="1508" width="14.7109375" style="20" customWidth="1"/>
    <col min="1509" max="1758" width="9.140625" style="20"/>
    <col min="1759" max="1759" width="6.140625" style="20" customWidth="1"/>
    <col min="1760" max="1760" width="79.5703125" style="20" customWidth="1"/>
    <col min="1761" max="1764" width="14.7109375" style="20" customWidth="1"/>
    <col min="1765" max="2014" width="9.140625" style="20"/>
    <col min="2015" max="2015" width="6.140625" style="20" customWidth="1"/>
    <col min="2016" max="2016" width="79.5703125" style="20" customWidth="1"/>
    <col min="2017" max="2020" width="14.7109375" style="20" customWidth="1"/>
    <col min="2021" max="2270" width="9.140625" style="20"/>
    <col min="2271" max="2271" width="6.140625" style="20" customWidth="1"/>
    <col min="2272" max="2272" width="79.5703125" style="20" customWidth="1"/>
    <col min="2273" max="2276" width="14.7109375" style="20" customWidth="1"/>
    <col min="2277" max="2526" width="9.140625" style="20"/>
    <col min="2527" max="2527" width="6.140625" style="20" customWidth="1"/>
    <col min="2528" max="2528" width="79.5703125" style="20" customWidth="1"/>
    <col min="2529" max="2532" width="14.7109375" style="20" customWidth="1"/>
    <col min="2533" max="2782" width="9.140625" style="20"/>
    <col min="2783" max="2783" width="6.140625" style="20" customWidth="1"/>
    <col min="2784" max="2784" width="79.5703125" style="20" customWidth="1"/>
    <col min="2785" max="2788" width="14.7109375" style="20" customWidth="1"/>
    <col min="2789" max="3038" width="9.140625" style="20"/>
    <col min="3039" max="3039" width="6.140625" style="20" customWidth="1"/>
    <col min="3040" max="3040" width="79.5703125" style="20" customWidth="1"/>
    <col min="3041" max="3044" width="14.7109375" style="20" customWidth="1"/>
    <col min="3045" max="3294" width="9.140625" style="20"/>
    <col min="3295" max="3295" width="6.140625" style="20" customWidth="1"/>
    <col min="3296" max="3296" width="79.5703125" style="20" customWidth="1"/>
    <col min="3297" max="3300" width="14.7109375" style="20" customWidth="1"/>
    <col min="3301" max="3550" width="9.140625" style="20"/>
    <col min="3551" max="3551" width="6.140625" style="20" customWidth="1"/>
    <col min="3552" max="3552" width="79.5703125" style="20" customWidth="1"/>
    <col min="3553" max="3556" width="14.7109375" style="20" customWidth="1"/>
    <col min="3557" max="3806" width="9.140625" style="20"/>
    <col min="3807" max="3807" width="6.140625" style="20" customWidth="1"/>
    <col min="3808" max="3808" width="79.5703125" style="20" customWidth="1"/>
    <col min="3809" max="3812" width="14.7109375" style="20" customWidth="1"/>
    <col min="3813" max="4062" width="9.140625" style="20"/>
    <col min="4063" max="4063" width="6.140625" style="20" customWidth="1"/>
    <col min="4064" max="4064" width="79.5703125" style="20" customWidth="1"/>
    <col min="4065" max="4068" width="14.7109375" style="20" customWidth="1"/>
    <col min="4069" max="4318" width="9.140625" style="20"/>
    <col min="4319" max="4319" width="6.140625" style="20" customWidth="1"/>
    <col min="4320" max="4320" width="79.5703125" style="20" customWidth="1"/>
    <col min="4321" max="4324" width="14.7109375" style="20" customWidth="1"/>
    <col min="4325" max="4574" width="9.140625" style="20"/>
    <col min="4575" max="4575" width="6.140625" style="20" customWidth="1"/>
    <col min="4576" max="4576" width="79.5703125" style="20" customWidth="1"/>
    <col min="4577" max="4580" width="14.7109375" style="20" customWidth="1"/>
    <col min="4581" max="4830" width="9.140625" style="20"/>
    <col min="4831" max="4831" width="6.140625" style="20" customWidth="1"/>
    <col min="4832" max="4832" width="79.5703125" style="20" customWidth="1"/>
    <col min="4833" max="4836" width="14.7109375" style="20" customWidth="1"/>
    <col min="4837" max="5086" width="9.140625" style="20"/>
    <col min="5087" max="5087" width="6.140625" style="20" customWidth="1"/>
    <col min="5088" max="5088" width="79.5703125" style="20" customWidth="1"/>
    <col min="5089" max="5092" width="14.7109375" style="20" customWidth="1"/>
    <col min="5093" max="5342" width="9.140625" style="20"/>
    <col min="5343" max="5343" width="6.140625" style="20" customWidth="1"/>
    <col min="5344" max="5344" width="79.5703125" style="20" customWidth="1"/>
    <col min="5345" max="5348" width="14.7109375" style="20" customWidth="1"/>
    <col min="5349" max="5598" width="9.140625" style="20"/>
    <col min="5599" max="5599" width="6.140625" style="20" customWidth="1"/>
    <col min="5600" max="5600" width="79.5703125" style="20" customWidth="1"/>
    <col min="5601" max="5604" width="14.7109375" style="20" customWidth="1"/>
    <col min="5605" max="5854" width="9.140625" style="20"/>
    <col min="5855" max="5855" width="6.140625" style="20" customWidth="1"/>
    <col min="5856" max="5856" width="79.5703125" style="20" customWidth="1"/>
    <col min="5857" max="5860" width="14.7109375" style="20" customWidth="1"/>
    <col min="5861" max="6110" width="9.140625" style="20"/>
    <col min="6111" max="6111" width="6.140625" style="20" customWidth="1"/>
    <col min="6112" max="6112" width="79.5703125" style="20" customWidth="1"/>
    <col min="6113" max="6116" width="14.7109375" style="20" customWidth="1"/>
    <col min="6117" max="6366" width="9.140625" style="20"/>
    <col min="6367" max="6367" width="6.140625" style="20" customWidth="1"/>
    <col min="6368" max="6368" width="79.5703125" style="20" customWidth="1"/>
    <col min="6369" max="6372" width="14.7109375" style="20" customWidth="1"/>
    <col min="6373" max="6622" width="9.140625" style="20"/>
    <col min="6623" max="6623" width="6.140625" style="20" customWidth="1"/>
    <col min="6624" max="6624" width="79.5703125" style="20" customWidth="1"/>
    <col min="6625" max="6628" width="14.7109375" style="20" customWidth="1"/>
    <col min="6629" max="6878" width="9.140625" style="20"/>
    <col min="6879" max="6879" width="6.140625" style="20" customWidth="1"/>
    <col min="6880" max="6880" width="79.5703125" style="20" customWidth="1"/>
    <col min="6881" max="6884" width="14.7109375" style="20" customWidth="1"/>
    <col min="6885" max="7134" width="9.140625" style="20"/>
    <col min="7135" max="7135" width="6.140625" style="20" customWidth="1"/>
    <col min="7136" max="7136" width="79.5703125" style="20" customWidth="1"/>
    <col min="7137" max="7140" width="14.7109375" style="20" customWidth="1"/>
    <col min="7141" max="7390" width="9.140625" style="20"/>
    <col min="7391" max="7391" width="6.140625" style="20" customWidth="1"/>
    <col min="7392" max="7392" width="79.5703125" style="20" customWidth="1"/>
    <col min="7393" max="7396" width="14.7109375" style="20" customWidth="1"/>
    <col min="7397" max="7646" width="9.140625" style="20"/>
    <col min="7647" max="7647" width="6.140625" style="20" customWidth="1"/>
    <col min="7648" max="7648" width="79.5703125" style="20" customWidth="1"/>
    <col min="7649" max="7652" width="14.7109375" style="20" customWidth="1"/>
    <col min="7653" max="7902" width="9.140625" style="20"/>
    <col min="7903" max="7903" width="6.140625" style="20" customWidth="1"/>
    <col min="7904" max="7904" width="79.5703125" style="20" customWidth="1"/>
    <col min="7905" max="7908" width="14.7109375" style="20" customWidth="1"/>
    <col min="7909" max="8158" width="9.140625" style="20"/>
    <col min="8159" max="8159" width="6.140625" style="20" customWidth="1"/>
    <col min="8160" max="8160" width="79.5703125" style="20" customWidth="1"/>
    <col min="8161" max="8164" width="14.7109375" style="20" customWidth="1"/>
    <col min="8165" max="8414" width="9.140625" style="20"/>
    <col min="8415" max="8415" width="6.140625" style="20" customWidth="1"/>
    <col min="8416" max="8416" width="79.5703125" style="20" customWidth="1"/>
    <col min="8417" max="8420" width="14.7109375" style="20" customWidth="1"/>
    <col min="8421" max="8670" width="9.140625" style="20"/>
    <col min="8671" max="8671" width="6.140625" style="20" customWidth="1"/>
    <col min="8672" max="8672" width="79.5703125" style="20" customWidth="1"/>
    <col min="8673" max="8676" width="14.7109375" style="20" customWidth="1"/>
    <col min="8677" max="8926" width="9.140625" style="20"/>
    <col min="8927" max="8927" width="6.140625" style="20" customWidth="1"/>
    <col min="8928" max="8928" width="79.5703125" style="20" customWidth="1"/>
    <col min="8929" max="8932" width="14.7109375" style="20" customWidth="1"/>
    <col min="8933" max="9182" width="9.140625" style="20"/>
    <col min="9183" max="9183" width="6.140625" style="20" customWidth="1"/>
    <col min="9184" max="9184" width="79.5703125" style="20" customWidth="1"/>
    <col min="9185" max="9188" width="14.7109375" style="20" customWidth="1"/>
    <col min="9189" max="9438" width="9.140625" style="20"/>
    <col min="9439" max="9439" width="6.140625" style="20" customWidth="1"/>
    <col min="9440" max="9440" width="79.5703125" style="20" customWidth="1"/>
    <col min="9441" max="9444" width="14.7109375" style="20" customWidth="1"/>
    <col min="9445" max="9694" width="9.140625" style="20"/>
    <col min="9695" max="9695" width="6.140625" style="20" customWidth="1"/>
    <col min="9696" max="9696" width="79.5703125" style="20" customWidth="1"/>
    <col min="9697" max="9700" width="14.7109375" style="20" customWidth="1"/>
    <col min="9701" max="9950" width="9.140625" style="20"/>
    <col min="9951" max="9951" width="6.140625" style="20" customWidth="1"/>
    <col min="9952" max="9952" width="79.5703125" style="20" customWidth="1"/>
    <col min="9953" max="9956" width="14.7109375" style="20" customWidth="1"/>
    <col min="9957" max="10206" width="9.140625" style="20"/>
    <col min="10207" max="10207" width="6.140625" style="20" customWidth="1"/>
    <col min="10208" max="10208" width="79.5703125" style="20" customWidth="1"/>
    <col min="10209" max="10212" width="14.7109375" style="20" customWidth="1"/>
    <col min="10213" max="10462" width="9.140625" style="20"/>
    <col min="10463" max="10463" width="6.140625" style="20" customWidth="1"/>
    <col min="10464" max="10464" width="79.5703125" style="20" customWidth="1"/>
    <col min="10465" max="10468" width="14.7109375" style="20" customWidth="1"/>
    <col min="10469" max="10718" width="9.140625" style="20"/>
    <col min="10719" max="10719" width="6.140625" style="20" customWidth="1"/>
    <col min="10720" max="10720" width="79.5703125" style="20" customWidth="1"/>
    <col min="10721" max="10724" width="14.7109375" style="20" customWidth="1"/>
    <col min="10725" max="10974" width="9.140625" style="20"/>
    <col min="10975" max="10975" width="6.140625" style="20" customWidth="1"/>
    <col min="10976" max="10976" width="79.5703125" style="20" customWidth="1"/>
    <col min="10977" max="10980" width="14.7109375" style="20" customWidth="1"/>
    <col min="10981" max="11230" width="9.140625" style="20"/>
    <col min="11231" max="11231" width="6.140625" style="20" customWidth="1"/>
    <col min="11232" max="11232" width="79.5703125" style="20" customWidth="1"/>
    <col min="11233" max="11236" width="14.7109375" style="20" customWidth="1"/>
    <col min="11237" max="11486" width="9.140625" style="20"/>
    <col min="11487" max="11487" width="6.140625" style="20" customWidth="1"/>
    <col min="11488" max="11488" width="79.5703125" style="20" customWidth="1"/>
    <col min="11489" max="11492" width="14.7109375" style="20" customWidth="1"/>
    <col min="11493" max="11742" width="9.140625" style="20"/>
    <col min="11743" max="11743" width="6.140625" style="20" customWidth="1"/>
    <col min="11744" max="11744" width="79.5703125" style="20" customWidth="1"/>
    <col min="11745" max="11748" width="14.7109375" style="20" customWidth="1"/>
    <col min="11749" max="11998" width="9.140625" style="20"/>
    <col min="11999" max="11999" width="6.140625" style="20" customWidth="1"/>
    <col min="12000" max="12000" width="79.5703125" style="20" customWidth="1"/>
    <col min="12001" max="12004" width="14.7109375" style="20" customWidth="1"/>
    <col min="12005" max="12254" width="9.140625" style="20"/>
    <col min="12255" max="12255" width="6.140625" style="20" customWidth="1"/>
    <col min="12256" max="12256" width="79.5703125" style="20" customWidth="1"/>
    <col min="12257" max="12260" width="14.7109375" style="20" customWidth="1"/>
    <col min="12261" max="12510" width="9.140625" style="20"/>
    <col min="12511" max="12511" width="6.140625" style="20" customWidth="1"/>
    <col min="12512" max="12512" width="79.5703125" style="20" customWidth="1"/>
    <col min="12513" max="12516" width="14.7109375" style="20" customWidth="1"/>
    <col min="12517" max="12766" width="9.140625" style="20"/>
    <col min="12767" max="12767" width="6.140625" style="20" customWidth="1"/>
    <col min="12768" max="12768" width="79.5703125" style="20" customWidth="1"/>
    <col min="12769" max="12772" width="14.7109375" style="20" customWidth="1"/>
    <col min="12773" max="13022" width="9.140625" style="20"/>
    <col min="13023" max="13023" width="6.140625" style="20" customWidth="1"/>
    <col min="13024" max="13024" width="79.5703125" style="20" customWidth="1"/>
    <col min="13025" max="13028" width="14.7109375" style="20" customWidth="1"/>
    <col min="13029" max="13278" width="9.140625" style="20"/>
    <col min="13279" max="13279" width="6.140625" style="20" customWidth="1"/>
    <col min="13280" max="13280" width="79.5703125" style="20" customWidth="1"/>
    <col min="13281" max="13284" width="14.7109375" style="20" customWidth="1"/>
    <col min="13285" max="13534" width="9.140625" style="20"/>
    <col min="13535" max="13535" width="6.140625" style="20" customWidth="1"/>
    <col min="13536" max="13536" width="79.5703125" style="20" customWidth="1"/>
    <col min="13537" max="13540" width="14.7109375" style="20" customWidth="1"/>
    <col min="13541" max="13790" width="9.140625" style="20"/>
    <col min="13791" max="13791" width="6.140625" style="20" customWidth="1"/>
    <col min="13792" max="13792" width="79.5703125" style="20" customWidth="1"/>
    <col min="13793" max="13796" width="14.7109375" style="20" customWidth="1"/>
    <col min="13797" max="14046" width="9.140625" style="20"/>
    <col min="14047" max="14047" width="6.140625" style="20" customWidth="1"/>
    <col min="14048" max="14048" width="79.5703125" style="20" customWidth="1"/>
    <col min="14049" max="14052" width="14.7109375" style="20" customWidth="1"/>
    <col min="14053" max="14302" width="9.140625" style="20"/>
    <col min="14303" max="14303" width="6.140625" style="20" customWidth="1"/>
    <col min="14304" max="14304" width="79.5703125" style="20" customWidth="1"/>
    <col min="14305" max="14308" width="14.7109375" style="20" customWidth="1"/>
    <col min="14309" max="14558" width="9.140625" style="20"/>
    <col min="14559" max="14559" width="6.140625" style="20" customWidth="1"/>
    <col min="14560" max="14560" width="79.5703125" style="20" customWidth="1"/>
    <col min="14561" max="14564" width="14.7109375" style="20" customWidth="1"/>
    <col min="14565" max="14814" width="9.140625" style="20"/>
    <col min="14815" max="14815" width="6.140625" style="20" customWidth="1"/>
    <col min="14816" max="14816" width="79.5703125" style="20" customWidth="1"/>
    <col min="14817" max="14820" width="14.7109375" style="20" customWidth="1"/>
    <col min="14821" max="15070" width="9.140625" style="20"/>
    <col min="15071" max="15071" width="6.140625" style="20" customWidth="1"/>
    <col min="15072" max="15072" width="79.5703125" style="20" customWidth="1"/>
    <col min="15073" max="15076" width="14.7109375" style="20" customWidth="1"/>
    <col min="15077" max="15326" width="9.140625" style="20"/>
    <col min="15327" max="15327" width="6.140625" style="20" customWidth="1"/>
    <col min="15328" max="15328" width="79.5703125" style="20" customWidth="1"/>
    <col min="15329" max="15332" width="14.7109375" style="20" customWidth="1"/>
    <col min="15333" max="15582" width="9.140625" style="20"/>
    <col min="15583" max="15583" width="6.140625" style="20" customWidth="1"/>
    <col min="15584" max="15584" width="79.5703125" style="20" customWidth="1"/>
    <col min="15585" max="15588" width="14.7109375" style="20" customWidth="1"/>
    <col min="15589" max="15838" width="9.140625" style="20"/>
    <col min="15839" max="15839" width="6.140625" style="20" customWidth="1"/>
    <col min="15840" max="15840" width="79.5703125" style="20" customWidth="1"/>
    <col min="15841" max="15844" width="14.7109375" style="20" customWidth="1"/>
    <col min="15845" max="16094" width="9.140625" style="20"/>
    <col min="16095" max="16095" width="6.140625" style="20" customWidth="1"/>
    <col min="16096" max="16096" width="79.5703125" style="20" customWidth="1"/>
    <col min="16097" max="16100" width="14.7109375" style="20" customWidth="1"/>
    <col min="16101" max="16384" width="9.140625" style="20"/>
  </cols>
  <sheetData>
    <row r="1" spans="1:12" x14ac:dyDescent="0.2">
      <c r="A1" s="454" t="s">
        <v>567</v>
      </c>
      <c r="B1" s="454"/>
      <c r="C1" s="454"/>
      <c r="D1" s="454"/>
      <c r="E1" s="454"/>
    </row>
    <row r="2" spans="1:12" s="364" customFormat="1" ht="12.75" x14ac:dyDescent="0.2"/>
    <row r="3" spans="1:12" ht="15" customHeight="1" x14ac:dyDescent="0.2">
      <c r="A3" s="514" t="s">
        <v>558</v>
      </c>
      <c r="B3" s="514"/>
      <c r="C3" s="514"/>
      <c r="D3" s="514"/>
      <c r="E3" s="514"/>
      <c r="F3" s="514"/>
      <c r="G3" s="514"/>
      <c r="H3" s="514"/>
      <c r="I3" s="514"/>
      <c r="J3" s="514"/>
      <c r="K3" s="514"/>
      <c r="L3" s="514"/>
    </row>
    <row r="4" spans="1:12" s="71" customFormat="1" ht="12.75" x14ac:dyDescent="0.2">
      <c r="A4" s="515" t="s">
        <v>217</v>
      </c>
      <c r="B4" s="517" t="s">
        <v>216</v>
      </c>
      <c r="C4" s="511" t="s">
        <v>190</v>
      </c>
      <c r="D4" s="512"/>
      <c r="E4" s="512"/>
      <c r="F4" s="512"/>
      <c r="G4" s="512"/>
      <c r="H4" s="512"/>
      <c r="I4" s="512"/>
      <c r="J4" s="512"/>
      <c r="K4" s="512"/>
      <c r="L4" s="513"/>
    </row>
    <row r="5" spans="1:12" s="71" customFormat="1" ht="12.75" x14ac:dyDescent="0.2">
      <c r="A5" s="516"/>
      <c r="B5" s="518"/>
      <c r="C5" s="19" t="s">
        <v>363</v>
      </c>
      <c r="D5" s="19" t="s">
        <v>364</v>
      </c>
      <c r="E5" s="19" t="s">
        <v>365</v>
      </c>
      <c r="F5" s="19" t="s">
        <v>366</v>
      </c>
      <c r="G5" s="19" t="s">
        <v>367</v>
      </c>
      <c r="H5" s="19" t="s">
        <v>368</v>
      </c>
      <c r="I5" s="19" t="s">
        <v>369</v>
      </c>
      <c r="J5" s="19" t="s">
        <v>370</v>
      </c>
      <c r="K5" s="19" t="s">
        <v>371</v>
      </c>
      <c r="L5" s="19" t="s">
        <v>372</v>
      </c>
    </row>
    <row r="6" spans="1:12" x14ac:dyDescent="0.2">
      <c r="A6" s="519" t="s">
        <v>248</v>
      </c>
      <c r="B6" s="520"/>
      <c r="C6" s="520"/>
      <c r="D6" s="520"/>
      <c r="E6" s="520"/>
      <c r="F6" s="520"/>
      <c r="G6" s="520"/>
      <c r="H6" s="520"/>
      <c r="I6" s="520"/>
      <c r="J6" s="520"/>
      <c r="K6" s="520"/>
      <c r="L6" s="520"/>
    </row>
    <row r="7" spans="1:12" x14ac:dyDescent="0.2">
      <c r="A7" s="509" t="s">
        <v>259</v>
      </c>
      <c r="B7" s="510"/>
      <c r="C7" s="205"/>
      <c r="D7" s="205"/>
      <c r="E7" s="205"/>
      <c r="F7" s="205"/>
      <c r="G7" s="205"/>
      <c r="H7" s="205"/>
      <c r="I7" s="205"/>
      <c r="J7" s="205"/>
      <c r="K7" s="205"/>
      <c r="L7" s="205"/>
    </row>
    <row r="8" spans="1:12" ht="24" x14ac:dyDescent="0.2">
      <c r="A8" s="24">
        <v>1</v>
      </c>
      <c r="B8" s="8" t="s">
        <v>218</v>
      </c>
      <c r="C8" s="203">
        <v>0</v>
      </c>
      <c r="D8" s="203">
        <v>0</v>
      </c>
      <c r="E8" s="203">
        <v>0</v>
      </c>
      <c r="F8" s="203">
        <v>0</v>
      </c>
      <c r="G8" s="203">
        <v>0</v>
      </c>
      <c r="H8" s="203">
        <v>0</v>
      </c>
      <c r="I8" s="203">
        <v>0</v>
      </c>
      <c r="J8" s="203">
        <v>0</v>
      </c>
      <c r="K8" s="203">
        <v>0</v>
      </c>
      <c r="L8" s="203">
        <v>0</v>
      </c>
    </row>
    <row r="9" spans="1:12" x14ac:dyDescent="0.2">
      <c r="A9" s="5">
        <v>2</v>
      </c>
      <c r="B9" s="8" t="s">
        <v>220</v>
      </c>
      <c r="C9" s="253">
        <f>C10+C11</f>
        <v>0</v>
      </c>
      <c r="D9" s="253">
        <f t="shared" ref="D9:L9" si="0">D10+D11</f>
        <v>0</v>
      </c>
      <c r="E9" s="253">
        <f t="shared" si="0"/>
        <v>0</v>
      </c>
      <c r="F9" s="253">
        <f t="shared" si="0"/>
        <v>0</v>
      </c>
      <c r="G9" s="253">
        <f t="shared" si="0"/>
        <v>0</v>
      </c>
      <c r="H9" s="253">
        <f t="shared" si="0"/>
        <v>0</v>
      </c>
      <c r="I9" s="253">
        <f t="shared" si="0"/>
        <v>0</v>
      </c>
      <c r="J9" s="253">
        <f t="shared" si="0"/>
        <v>0</v>
      </c>
      <c r="K9" s="253">
        <f t="shared" si="0"/>
        <v>0</v>
      </c>
      <c r="L9" s="253">
        <f t="shared" si="0"/>
        <v>0</v>
      </c>
    </row>
    <row r="10" spans="1:12" x14ac:dyDescent="0.2">
      <c r="A10" s="5" t="s">
        <v>250</v>
      </c>
      <c r="B10" s="8" t="s">
        <v>221</v>
      </c>
      <c r="C10" s="203">
        <v>0</v>
      </c>
      <c r="D10" s="203">
        <v>0</v>
      </c>
      <c r="E10" s="203">
        <v>0</v>
      </c>
      <c r="F10" s="203">
        <v>0</v>
      </c>
      <c r="G10" s="203">
        <v>0</v>
      </c>
      <c r="H10" s="203">
        <v>0</v>
      </c>
      <c r="I10" s="203">
        <v>0</v>
      </c>
      <c r="J10" s="203">
        <v>0</v>
      </c>
      <c r="K10" s="203">
        <v>0</v>
      </c>
      <c r="L10" s="203">
        <v>0</v>
      </c>
    </row>
    <row r="11" spans="1:12" ht="24" x14ac:dyDescent="0.2">
      <c r="A11" s="5" t="s">
        <v>251</v>
      </c>
      <c r="B11" s="8" t="s">
        <v>222</v>
      </c>
      <c r="C11" s="203">
        <v>0</v>
      </c>
      <c r="D11" s="203">
        <v>0</v>
      </c>
      <c r="E11" s="203">
        <v>0</v>
      </c>
      <c r="F11" s="203">
        <v>0</v>
      </c>
      <c r="G11" s="203">
        <v>0</v>
      </c>
      <c r="H11" s="203">
        <v>0</v>
      </c>
      <c r="I11" s="203">
        <v>0</v>
      </c>
      <c r="J11" s="203">
        <v>0</v>
      </c>
      <c r="K11" s="203">
        <v>0</v>
      </c>
      <c r="L11" s="203">
        <v>0</v>
      </c>
    </row>
    <row r="12" spans="1:12" x14ac:dyDescent="0.2">
      <c r="A12" s="5">
        <v>3</v>
      </c>
      <c r="B12" s="8" t="s">
        <v>223</v>
      </c>
      <c r="C12" s="203">
        <v>0</v>
      </c>
      <c r="D12" s="203">
        <v>0</v>
      </c>
      <c r="E12" s="203">
        <v>0</v>
      </c>
      <c r="F12" s="203">
        <v>0</v>
      </c>
      <c r="G12" s="203">
        <v>0</v>
      </c>
      <c r="H12" s="203">
        <v>0</v>
      </c>
      <c r="I12" s="203">
        <v>0</v>
      </c>
      <c r="J12" s="203">
        <v>0</v>
      </c>
      <c r="K12" s="203">
        <v>0</v>
      </c>
      <c r="L12" s="203">
        <v>0</v>
      </c>
    </row>
    <row r="13" spans="1:12" x14ac:dyDescent="0.2">
      <c r="A13" s="5">
        <v>4</v>
      </c>
      <c r="B13" s="8" t="s">
        <v>504</v>
      </c>
      <c r="C13" s="203">
        <v>0</v>
      </c>
      <c r="D13" s="203">
        <v>0</v>
      </c>
      <c r="E13" s="203">
        <v>0</v>
      </c>
      <c r="F13" s="203">
        <v>0</v>
      </c>
      <c r="G13" s="203">
        <v>0</v>
      </c>
      <c r="H13" s="203">
        <v>0</v>
      </c>
      <c r="I13" s="203">
        <v>0</v>
      </c>
      <c r="J13" s="203">
        <v>0</v>
      </c>
      <c r="K13" s="203">
        <v>0</v>
      </c>
      <c r="L13" s="203">
        <v>0</v>
      </c>
    </row>
    <row r="14" spans="1:12" x14ac:dyDescent="0.2">
      <c r="A14" s="521" t="s">
        <v>247</v>
      </c>
      <c r="B14" s="521"/>
      <c r="C14" s="254">
        <f>C8+C9+C12+C13</f>
        <v>0</v>
      </c>
      <c r="D14" s="254">
        <f t="shared" ref="D14:L14" si="1">D8+D9+D12+D13</f>
        <v>0</v>
      </c>
      <c r="E14" s="254">
        <f t="shared" si="1"/>
        <v>0</v>
      </c>
      <c r="F14" s="254">
        <f t="shared" si="1"/>
        <v>0</v>
      </c>
      <c r="G14" s="254">
        <f t="shared" si="1"/>
        <v>0</v>
      </c>
      <c r="H14" s="254">
        <f t="shared" si="1"/>
        <v>0</v>
      </c>
      <c r="I14" s="254">
        <f t="shared" si="1"/>
        <v>0</v>
      </c>
      <c r="J14" s="254">
        <f t="shared" si="1"/>
        <v>0</v>
      </c>
      <c r="K14" s="254">
        <f t="shared" si="1"/>
        <v>0</v>
      </c>
      <c r="L14" s="254">
        <f t="shared" si="1"/>
        <v>0</v>
      </c>
    </row>
    <row r="15" spans="1:12" x14ac:dyDescent="0.2">
      <c r="A15" s="509" t="s">
        <v>260</v>
      </c>
      <c r="B15" s="510"/>
      <c r="C15" s="254"/>
      <c r="D15" s="254"/>
      <c r="E15" s="254"/>
      <c r="F15" s="254"/>
      <c r="G15" s="254"/>
      <c r="H15" s="254"/>
      <c r="I15" s="254"/>
      <c r="J15" s="254"/>
      <c r="K15" s="254"/>
      <c r="L15" s="254"/>
    </row>
    <row r="16" spans="1:12" ht="24" x14ac:dyDescent="0.2">
      <c r="A16" s="5">
        <v>5</v>
      </c>
      <c r="B16" s="8" t="s">
        <v>225</v>
      </c>
      <c r="C16" s="253">
        <f>C17+C18</f>
        <v>0</v>
      </c>
      <c r="D16" s="253">
        <f t="shared" ref="D16:L16" si="2">D17+D18</f>
        <v>0</v>
      </c>
      <c r="E16" s="253">
        <f t="shared" si="2"/>
        <v>0</v>
      </c>
      <c r="F16" s="253">
        <f t="shared" si="2"/>
        <v>0</v>
      </c>
      <c r="G16" s="253">
        <f t="shared" si="2"/>
        <v>0</v>
      </c>
      <c r="H16" s="253">
        <f t="shared" si="2"/>
        <v>0</v>
      </c>
      <c r="I16" s="253">
        <f t="shared" si="2"/>
        <v>0</v>
      </c>
      <c r="J16" s="253">
        <f t="shared" si="2"/>
        <v>0</v>
      </c>
      <c r="K16" s="253">
        <f t="shared" si="2"/>
        <v>0</v>
      </c>
      <c r="L16" s="253">
        <f t="shared" si="2"/>
        <v>0</v>
      </c>
    </row>
    <row r="17" spans="1:20" x14ac:dyDescent="0.2">
      <c r="A17" s="5">
        <v>5.0999999999999996</v>
      </c>
      <c r="B17" s="270" t="s">
        <v>518</v>
      </c>
      <c r="C17" s="203">
        <v>0</v>
      </c>
      <c r="D17" s="203">
        <v>0</v>
      </c>
      <c r="E17" s="203">
        <v>0</v>
      </c>
      <c r="F17" s="203">
        <v>0</v>
      </c>
      <c r="G17" s="203">
        <v>0</v>
      </c>
      <c r="H17" s="203">
        <v>0</v>
      </c>
      <c r="I17" s="203">
        <v>0</v>
      </c>
      <c r="J17" s="203">
        <v>0</v>
      </c>
      <c r="K17" s="203">
        <v>0</v>
      </c>
      <c r="L17" s="203">
        <v>0</v>
      </c>
      <c r="N17" s="262"/>
      <c r="O17" s="262"/>
      <c r="P17" s="262"/>
      <c r="Q17" s="262"/>
      <c r="R17" s="262"/>
      <c r="S17" s="262"/>
      <c r="T17" s="262"/>
    </row>
    <row r="18" spans="1:20" ht="24" x14ac:dyDescent="0.2">
      <c r="A18" s="5">
        <v>5.2</v>
      </c>
      <c r="B18" s="270" t="s">
        <v>226</v>
      </c>
      <c r="C18" s="203">
        <v>0</v>
      </c>
      <c r="D18" s="203">
        <v>0</v>
      </c>
      <c r="E18" s="203">
        <v>0</v>
      </c>
      <c r="F18" s="203">
        <v>0</v>
      </c>
      <c r="G18" s="203">
        <v>0</v>
      </c>
      <c r="H18" s="203">
        <v>0</v>
      </c>
      <c r="I18" s="203">
        <v>0</v>
      </c>
      <c r="J18" s="203">
        <v>0</v>
      </c>
      <c r="K18" s="203">
        <v>0</v>
      </c>
      <c r="L18" s="203">
        <v>0</v>
      </c>
    </row>
    <row r="19" spans="1:20" x14ac:dyDescent="0.2">
      <c r="A19" s="5">
        <v>6</v>
      </c>
      <c r="B19" s="270" t="s">
        <v>227</v>
      </c>
      <c r="C19" s="203">
        <v>0</v>
      </c>
      <c r="D19" s="203">
        <v>0</v>
      </c>
      <c r="E19" s="203">
        <v>0</v>
      </c>
      <c r="F19" s="203">
        <v>0</v>
      </c>
      <c r="G19" s="203">
        <v>0</v>
      </c>
      <c r="H19" s="203">
        <v>0</v>
      </c>
      <c r="I19" s="203">
        <v>0</v>
      </c>
      <c r="J19" s="203">
        <v>0</v>
      </c>
      <c r="K19" s="203">
        <v>0</v>
      </c>
      <c r="L19" s="203">
        <v>0</v>
      </c>
    </row>
    <row r="20" spans="1:20" x14ac:dyDescent="0.2">
      <c r="A20" s="5">
        <v>7</v>
      </c>
      <c r="B20" s="8" t="s">
        <v>410</v>
      </c>
      <c r="C20" s="203">
        <v>0</v>
      </c>
      <c r="D20" s="203">
        <v>0</v>
      </c>
      <c r="E20" s="203">
        <v>0</v>
      </c>
      <c r="F20" s="203">
        <v>0</v>
      </c>
      <c r="G20" s="203">
        <v>0</v>
      </c>
      <c r="H20" s="203">
        <v>0</v>
      </c>
      <c r="I20" s="203">
        <v>0</v>
      </c>
      <c r="J20" s="203">
        <v>0</v>
      </c>
      <c r="K20" s="203">
        <v>0</v>
      </c>
      <c r="L20" s="203">
        <v>0</v>
      </c>
    </row>
    <row r="21" spans="1:20" s="25" customFormat="1" x14ac:dyDescent="0.2">
      <c r="A21" s="521" t="s">
        <v>254</v>
      </c>
      <c r="B21" s="521"/>
      <c r="C21" s="254">
        <f>C16+C20+C19</f>
        <v>0</v>
      </c>
      <c r="D21" s="254">
        <f t="shared" ref="D21:L21" si="3">D16+D20+D19</f>
        <v>0</v>
      </c>
      <c r="E21" s="254">
        <f t="shared" si="3"/>
        <v>0</v>
      </c>
      <c r="F21" s="254">
        <f t="shared" si="3"/>
        <v>0</v>
      </c>
      <c r="G21" s="254">
        <f t="shared" si="3"/>
        <v>0</v>
      </c>
      <c r="H21" s="254">
        <f t="shared" si="3"/>
        <v>0</v>
      </c>
      <c r="I21" s="254">
        <f t="shared" si="3"/>
        <v>0</v>
      </c>
      <c r="J21" s="254">
        <f t="shared" si="3"/>
        <v>0</v>
      </c>
      <c r="K21" s="254">
        <f t="shared" si="3"/>
        <v>0</v>
      </c>
      <c r="L21" s="254">
        <f t="shared" si="3"/>
        <v>0</v>
      </c>
    </row>
    <row r="22" spans="1:20" s="25" customFormat="1" x14ac:dyDescent="0.2">
      <c r="A22" s="521" t="s">
        <v>505</v>
      </c>
      <c r="B22" s="521"/>
      <c r="C22" s="254">
        <f>C14-C21</f>
        <v>0</v>
      </c>
      <c r="D22" s="254">
        <f t="shared" ref="D22:L22" si="4">D14-D21</f>
        <v>0</v>
      </c>
      <c r="E22" s="254">
        <f t="shared" si="4"/>
        <v>0</v>
      </c>
      <c r="F22" s="254">
        <f t="shared" si="4"/>
        <v>0</v>
      </c>
      <c r="G22" s="254">
        <f t="shared" si="4"/>
        <v>0</v>
      </c>
      <c r="H22" s="254">
        <f t="shared" si="4"/>
        <v>0</v>
      </c>
      <c r="I22" s="254">
        <f t="shared" si="4"/>
        <v>0</v>
      </c>
      <c r="J22" s="254">
        <f t="shared" si="4"/>
        <v>0</v>
      </c>
      <c r="K22" s="254">
        <f t="shared" si="4"/>
        <v>0</v>
      </c>
      <c r="L22" s="254">
        <f t="shared" si="4"/>
        <v>0</v>
      </c>
    </row>
    <row r="23" spans="1:20" x14ac:dyDescent="0.2">
      <c r="A23" s="485" t="s">
        <v>249</v>
      </c>
      <c r="B23" s="522"/>
      <c r="C23" s="522"/>
      <c r="D23" s="522"/>
      <c r="E23" s="522"/>
      <c r="F23" s="522"/>
      <c r="G23" s="522"/>
      <c r="H23" s="522"/>
      <c r="I23" s="522"/>
      <c r="J23" s="522"/>
      <c r="K23" s="522"/>
      <c r="L23" s="522"/>
    </row>
    <row r="24" spans="1:20" x14ac:dyDescent="0.2">
      <c r="A24" s="509" t="s">
        <v>261</v>
      </c>
      <c r="B24" s="510"/>
      <c r="C24" s="205"/>
      <c r="D24" s="205"/>
      <c r="E24" s="205"/>
      <c r="F24" s="205"/>
      <c r="G24" s="205"/>
      <c r="H24" s="205"/>
      <c r="I24" s="205"/>
      <c r="J24" s="205"/>
      <c r="K24" s="205"/>
      <c r="L24" s="205"/>
    </row>
    <row r="25" spans="1:20" x14ac:dyDescent="0.2">
      <c r="A25" s="5">
        <v>8</v>
      </c>
      <c r="B25" s="8" t="s">
        <v>219</v>
      </c>
      <c r="C25" s="203">
        <v>0</v>
      </c>
      <c r="D25" s="203">
        <v>0</v>
      </c>
      <c r="E25" s="203">
        <v>0</v>
      </c>
      <c r="F25" s="203">
        <v>0</v>
      </c>
      <c r="G25" s="203">
        <v>0</v>
      </c>
      <c r="H25" s="203">
        <v>0</v>
      </c>
      <c r="I25" s="203">
        <v>0</v>
      </c>
      <c r="J25" s="203">
        <v>0</v>
      </c>
      <c r="K25" s="203">
        <v>0</v>
      </c>
      <c r="L25" s="203">
        <v>0</v>
      </c>
    </row>
    <row r="26" spans="1:20" x14ac:dyDescent="0.2">
      <c r="A26" s="521" t="s">
        <v>252</v>
      </c>
      <c r="B26" s="521"/>
      <c r="C26" s="205">
        <f>C25</f>
        <v>0</v>
      </c>
      <c r="D26" s="205">
        <f t="shared" ref="D26:L26" si="5">D25</f>
        <v>0</v>
      </c>
      <c r="E26" s="205">
        <f t="shared" si="5"/>
        <v>0</v>
      </c>
      <c r="F26" s="205">
        <f t="shared" si="5"/>
        <v>0</v>
      </c>
      <c r="G26" s="205">
        <f t="shared" si="5"/>
        <v>0</v>
      </c>
      <c r="H26" s="205">
        <f t="shared" si="5"/>
        <v>0</v>
      </c>
      <c r="I26" s="205">
        <f t="shared" si="5"/>
        <v>0</v>
      </c>
      <c r="J26" s="205">
        <f t="shared" si="5"/>
        <v>0</v>
      </c>
      <c r="K26" s="205">
        <f t="shared" si="5"/>
        <v>0</v>
      </c>
      <c r="L26" s="205">
        <f t="shared" si="5"/>
        <v>0</v>
      </c>
    </row>
    <row r="27" spans="1:20" ht="27.75" customHeight="1" x14ac:dyDescent="0.2">
      <c r="A27" s="485" t="s">
        <v>623</v>
      </c>
      <c r="B27" s="486"/>
      <c r="C27" s="205"/>
      <c r="D27" s="205"/>
      <c r="E27" s="205"/>
      <c r="F27" s="205"/>
      <c r="G27" s="205"/>
      <c r="H27" s="205"/>
      <c r="I27" s="205"/>
      <c r="J27" s="205"/>
      <c r="K27" s="205"/>
      <c r="L27" s="205"/>
    </row>
    <row r="28" spans="1:20" x14ac:dyDescent="0.2">
      <c r="A28" s="5">
        <v>9</v>
      </c>
      <c r="B28" s="8" t="s">
        <v>279</v>
      </c>
      <c r="C28" s="203">
        <v>0</v>
      </c>
      <c r="D28" s="203">
        <v>0</v>
      </c>
      <c r="E28" s="203">
        <v>0</v>
      </c>
      <c r="F28" s="203">
        <v>0</v>
      </c>
      <c r="G28" s="203">
        <v>0</v>
      </c>
      <c r="H28" s="203">
        <v>0</v>
      </c>
      <c r="I28" s="203">
        <v>0</v>
      </c>
      <c r="J28" s="203">
        <v>0</v>
      </c>
      <c r="K28" s="203">
        <v>0</v>
      </c>
      <c r="L28" s="203">
        <v>0</v>
      </c>
    </row>
    <row r="29" spans="1:20" x14ac:dyDescent="0.2">
      <c r="A29" s="5">
        <v>10</v>
      </c>
      <c r="B29" s="8" t="s">
        <v>280</v>
      </c>
      <c r="C29" s="203">
        <v>0</v>
      </c>
      <c r="D29" s="203">
        <v>0</v>
      </c>
      <c r="E29" s="203">
        <v>0</v>
      </c>
      <c r="F29" s="203">
        <v>0</v>
      </c>
      <c r="G29" s="203">
        <v>0</v>
      </c>
      <c r="H29" s="203">
        <v>0</v>
      </c>
      <c r="I29" s="203">
        <v>0</v>
      </c>
      <c r="J29" s="203">
        <v>0</v>
      </c>
      <c r="K29" s="203">
        <v>0</v>
      </c>
      <c r="L29" s="203">
        <v>0</v>
      </c>
    </row>
    <row r="30" spans="1:20" ht="24" x14ac:dyDescent="0.2">
      <c r="A30" s="5">
        <v>11</v>
      </c>
      <c r="B30" s="8" t="s">
        <v>281</v>
      </c>
      <c r="C30" s="203">
        <v>0</v>
      </c>
      <c r="D30" s="203">
        <v>0</v>
      </c>
      <c r="E30" s="203">
        <v>0</v>
      </c>
      <c r="F30" s="203">
        <v>0</v>
      </c>
      <c r="G30" s="203">
        <v>0</v>
      </c>
      <c r="H30" s="203">
        <v>0</v>
      </c>
      <c r="I30" s="203">
        <v>0</v>
      </c>
      <c r="J30" s="203">
        <v>0</v>
      </c>
      <c r="K30" s="203">
        <v>0</v>
      </c>
      <c r="L30" s="203">
        <v>0</v>
      </c>
    </row>
    <row r="31" spans="1:20" x14ac:dyDescent="0.2">
      <c r="A31" s="521" t="s">
        <v>253</v>
      </c>
      <c r="B31" s="521"/>
      <c r="C31" s="254">
        <f>SUM(C28:C30)</f>
        <v>0</v>
      </c>
      <c r="D31" s="254">
        <f t="shared" ref="D31:L31" si="6">SUM(D28:D30)</f>
        <v>0</v>
      </c>
      <c r="E31" s="254">
        <f t="shared" si="6"/>
        <v>0</v>
      </c>
      <c r="F31" s="254">
        <f t="shared" si="6"/>
        <v>0</v>
      </c>
      <c r="G31" s="254">
        <f t="shared" si="6"/>
        <v>0</v>
      </c>
      <c r="H31" s="254">
        <f t="shared" si="6"/>
        <v>0</v>
      </c>
      <c r="I31" s="254">
        <f t="shared" si="6"/>
        <v>0</v>
      </c>
      <c r="J31" s="254">
        <f t="shared" si="6"/>
        <v>0</v>
      </c>
      <c r="K31" s="254">
        <f t="shared" si="6"/>
        <v>0</v>
      </c>
      <c r="L31" s="254">
        <f t="shared" si="6"/>
        <v>0</v>
      </c>
    </row>
    <row r="32" spans="1:20" x14ac:dyDescent="0.2">
      <c r="A32" s="521" t="s">
        <v>256</v>
      </c>
      <c r="B32" s="521"/>
      <c r="C32" s="254">
        <f>C26-C31</f>
        <v>0</v>
      </c>
      <c r="D32" s="254">
        <f t="shared" ref="D32:L32" si="7">D26-D31</f>
        <v>0</v>
      </c>
      <c r="E32" s="254">
        <f t="shared" si="7"/>
        <v>0</v>
      </c>
      <c r="F32" s="254">
        <f t="shared" si="7"/>
        <v>0</v>
      </c>
      <c r="G32" s="254">
        <f t="shared" si="7"/>
        <v>0</v>
      </c>
      <c r="H32" s="254">
        <f t="shared" si="7"/>
        <v>0</v>
      </c>
      <c r="I32" s="254">
        <f t="shared" si="7"/>
        <v>0</v>
      </c>
      <c r="J32" s="254">
        <f t="shared" si="7"/>
        <v>0</v>
      </c>
      <c r="K32" s="254">
        <f t="shared" si="7"/>
        <v>0</v>
      </c>
      <c r="L32" s="254">
        <f t="shared" si="7"/>
        <v>0</v>
      </c>
    </row>
    <row r="33" spans="1:12" x14ac:dyDescent="0.2">
      <c r="A33" s="521" t="s">
        <v>229</v>
      </c>
      <c r="B33" s="521"/>
      <c r="C33" s="254">
        <f>C32+C22</f>
        <v>0</v>
      </c>
      <c r="D33" s="254">
        <f t="shared" ref="D33:L33" si="8">D32+D22</f>
        <v>0</v>
      </c>
      <c r="E33" s="254">
        <f t="shared" si="8"/>
        <v>0</v>
      </c>
      <c r="F33" s="254">
        <f t="shared" si="8"/>
        <v>0</v>
      </c>
      <c r="G33" s="254">
        <f t="shared" si="8"/>
        <v>0</v>
      </c>
      <c r="H33" s="254">
        <f t="shared" si="8"/>
        <v>0</v>
      </c>
      <c r="I33" s="254">
        <f t="shared" si="8"/>
        <v>0</v>
      </c>
      <c r="J33" s="254">
        <f t="shared" si="8"/>
        <v>0</v>
      </c>
      <c r="K33" s="254">
        <f t="shared" si="8"/>
        <v>0</v>
      </c>
      <c r="L33" s="254">
        <f t="shared" si="8"/>
        <v>0</v>
      </c>
    </row>
    <row r="34" spans="1:12" x14ac:dyDescent="0.2">
      <c r="A34" s="485" t="s">
        <v>257</v>
      </c>
      <c r="B34" s="523"/>
      <c r="C34" s="523"/>
      <c r="D34" s="523"/>
      <c r="E34" s="523"/>
      <c r="F34" s="523"/>
      <c r="G34" s="523"/>
      <c r="H34" s="523"/>
      <c r="I34" s="523"/>
      <c r="J34" s="523"/>
      <c r="K34" s="523"/>
      <c r="L34" s="523"/>
    </row>
    <row r="35" spans="1:12" x14ac:dyDescent="0.2">
      <c r="A35" s="5"/>
      <c r="B35" s="269" t="s">
        <v>262</v>
      </c>
      <c r="C35" s="254"/>
      <c r="D35" s="254"/>
      <c r="E35" s="254"/>
      <c r="F35" s="254"/>
      <c r="G35" s="254"/>
      <c r="H35" s="254"/>
      <c r="I35" s="254"/>
      <c r="J35" s="254"/>
      <c r="K35" s="254"/>
      <c r="L35" s="254"/>
    </row>
    <row r="36" spans="1:12" x14ac:dyDescent="0.2">
      <c r="A36" s="29">
        <v>11</v>
      </c>
      <c r="B36" s="30" t="s">
        <v>230</v>
      </c>
      <c r="C36" s="208">
        <f>C37+C40+C43+C46+C49+C52</f>
        <v>0</v>
      </c>
      <c r="D36" s="208">
        <f t="shared" ref="D36:L36" si="9">D37+D40+D43+D46+D49+D52</f>
        <v>0</v>
      </c>
      <c r="E36" s="208">
        <f t="shared" si="9"/>
        <v>0</v>
      </c>
      <c r="F36" s="208">
        <f t="shared" si="9"/>
        <v>0</v>
      </c>
      <c r="G36" s="208">
        <f t="shared" si="9"/>
        <v>0</v>
      </c>
      <c r="H36" s="208">
        <f t="shared" si="9"/>
        <v>0</v>
      </c>
      <c r="I36" s="208">
        <f t="shared" si="9"/>
        <v>0</v>
      </c>
      <c r="J36" s="208">
        <f t="shared" si="9"/>
        <v>0</v>
      </c>
      <c r="K36" s="208">
        <f t="shared" si="9"/>
        <v>0</v>
      </c>
      <c r="L36" s="208">
        <f t="shared" si="9"/>
        <v>0</v>
      </c>
    </row>
    <row r="37" spans="1:12" x14ac:dyDescent="0.2">
      <c r="A37" s="29">
        <v>11.1</v>
      </c>
      <c r="B37" s="30" t="s">
        <v>181</v>
      </c>
      <c r="C37" s="365">
        <f>C38+C39</f>
        <v>0</v>
      </c>
      <c r="D37" s="365">
        <f t="shared" ref="D37:L37" si="10">D38+D39</f>
        <v>0</v>
      </c>
      <c r="E37" s="365">
        <f t="shared" si="10"/>
        <v>0</v>
      </c>
      <c r="F37" s="365">
        <f t="shared" si="10"/>
        <v>0</v>
      </c>
      <c r="G37" s="365">
        <f t="shared" si="10"/>
        <v>0</v>
      </c>
      <c r="H37" s="365">
        <f t="shared" si="10"/>
        <v>0</v>
      </c>
      <c r="I37" s="365">
        <f t="shared" si="10"/>
        <v>0</v>
      </c>
      <c r="J37" s="365">
        <f t="shared" si="10"/>
        <v>0</v>
      </c>
      <c r="K37" s="365">
        <f t="shared" si="10"/>
        <v>0</v>
      </c>
      <c r="L37" s="365">
        <f t="shared" si="10"/>
        <v>0</v>
      </c>
    </row>
    <row r="38" spans="1:12" x14ac:dyDescent="0.2">
      <c r="A38" s="29"/>
      <c r="B38" s="366" t="s">
        <v>407</v>
      </c>
      <c r="C38" s="203">
        <v>0</v>
      </c>
      <c r="D38" s="203">
        <v>0</v>
      </c>
      <c r="E38" s="203">
        <v>0</v>
      </c>
      <c r="F38" s="203">
        <v>0</v>
      </c>
      <c r="G38" s="203">
        <v>0</v>
      </c>
      <c r="H38" s="203">
        <v>0</v>
      </c>
      <c r="I38" s="203">
        <v>0</v>
      </c>
      <c r="J38" s="203">
        <v>0</v>
      </c>
      <c r="K38" s="203">
        <v>0</v>
      </c>
      <c r="L38" s="203">
        <v>0</v>
      </c>
    </row>
    <row r="39" spans="1:12" x14ac:dyDescent="0.2">
      <c r="A39" s="29"/>
      <c r="B39" s="366" t="s">
        <v>411</v>
      </c>
      <c r="C39" s="203">
        <v>0</v>
      </c>
      <c r="D39" s="203">
        <v>0</v>
      </c>
      <c r="E39" s="203">
        <v>0</v>
      </c>
      <c r="F39" s="203">
        <v>0</v>
      </c>
      <c r="G39" s="203">
        <v>0</v>
      </c>
      <c r="H39" s="203">
        <v>0</v>
      </c>
      <c r="I39" s="203">
        <v>0</v>
      </c>
      <c r="J39" s="203">
        <v>0</v>
      </c>
      <c r="K39" s="203">
        <v>0</v>
      </c>
      <c r="L39" s="203">
        <v>0</v>
      </c>
    </row>
    <row r="40" spans="1:12" x14ac:dyDescent="0.2">
      <c r="A40" s="29" t="s">
        <v>231</v>
      </c>
      <c r="B40" s="30" t="s">
        <v>182</v>
      </c>
      <c r="C40" s="365">
        <f>C41+C42</f>
        <v>0</v>
      </c>
      <c r="D40" s="365">
        <f>D41+D42</f>
        <v>0</v>
      </c>
      <c r="E40" s="365">
        <f t="shared" ref="E40:L40" si="11">E41+E42</f>
        <v>0</v>
      </c>
      <c r="F40" s="365">
        <f t="shared" si="11"/>
        <v>0</v>
      </c>
      <c r="G40" s="365">
        <f t="shared" si="11"/>
        <v>0</v>
      </c>
      <c r="H40" s="365">
        <f t="shared" si="11"/>
        <v>0</v>
      </c>
      <c r="I40" s="365">
        <f t="shared" si="11"/>
        <v>0</v>
      </c>
      <c r="J40" s="365">
        <f t="shared" si="11"/>
        <v>0</v>
      </c>
      <c r="K40" s="365">
        <f t="shared" si="11"/>
        <v>0</v>
      </c>
      <c r="L40" s="365">
        <f t="shared" si="11"/>
        <v>0</v>
      </c>
    </row>
    <row r="41" spans="1:12" x14ac:dyDescent="0.2">
      <c r="A41" s="29"/>
      <c r="B41" s="366" t="s">
        <v>408</v>
      </c>
      <c r="C41" s="203">
        <v>0</v>
      </c>
      <c r="D41" s="203">
        <v>0</v>
      </c>
      <c r="E41" s="203">
        <v>0</v>
      </c>
      <c r="F41" s="203">
        <v>0</v>
      </c>
      <c r="G41" s="203">
        <v>0</v>
      </c>
      <c r="H41" s="203">
        <v>0</v>
      </c>
      <c r="I41" s="203">
        <v>0</v>
      </c>
      <c r="J41" s="203">
        <v>0</v>
      </c>
      <c r="K41" s="203">
        <v>0</v>
      </c>
      <c r="L41" s="203">
        <v>0</v>
      </c>
    </row>
    <row r="42" spans="1:12" x14ac:dyDescent="0.2">
      <c r="A42" s="29"/>
      <c r="B42" s="366" t="s">
        <v>412</v>
      </c>
      <c r="C42" s="203">
        <v>0</v>
      </c>
      <c r="D42" s="203">
        <v>0</v>
      </c>
      <c r="E42" s="203">
        <v>0</v>
      </c>
      <c r="F42" s="203">
        <v>0</v>
      </c>
      <c r="G42" s="203">
        <v>0</v>
      </c>
      <c r="H42" s="203">
        <v>0</v>
      </c>
      <c r="I42" s="203">
        <v>0</v>
      </c>
      <c r="J42" s="203">
        <v>0</v>
      </c>
      <c r="K42" s="203">
        <v>0</v>
      </c>
      <c r="L42" s="203">
        <v>0</v>
      </c>
    </row>
    <row r="43" spans="1:12" x14ac:dyDescent="0.2">
      <c r="A43" s="29" t="s">
        <v>232</v>
      </c>
      <c r="B43" s="30" t="s">
        <v>183</v>
      </c>
      <c r="C43" s="365">
        <f>C44+C45</f>
        <v>0</v>
      </c>
      <c r="D43" s="365">
        <f t="shared" ref="D43:L43" si="12">D44+D45</f>
        <v>0</v>
      </c>
      <c r="E43" s="365">
        <f t="shared" si="12"/>
        <v>0</v>
      </c>
      <c r="F43" s="365">
        <f t="shared" si="12"/>
        <v>0</v>
      </c>
      <c r="G43" s="365">
        <f t="shared" si="12"/>
        <v>0</v>
      </c>
      <c r="H43" s="365">
        <f t="shared" si="12"/>
        <v>0</v>
      </c>
      <c r="I43" s="365">
        <f t="shared" si="12"/>
        <v>0</v>
      </c>
      <c r="J43" s="365">
        <f t="shared" si="12"/>
        <v>0</v>
      </c>
      <c r="K43" s="365">
        <f t="shared" si="12"/>
        <v>0</v>
      </c>
      <c r="L43" s="365">
        <f t="shared" si="12"/>
        <v>0</v>
      </c>
    </row>
    <row r="44" spans="1:12" x14ac:dyDescent="0.2">
      <c r="A44" s="29"/>
      <c r="B44" s="366" t="s">
        <v>409</v>
      </c>
      <c r="C44" s="203">
        <v>0</v>
      </c>
      <c r="D44" s="203">
        <v>0</v>
      </c>
      <c r="E44" s="203">
        <v>0</v>
      </c>
      <c r="F44" s="203">
        <v>0</v>
      </c>
      <c r="G44" s="203">
        <v>0</v>
      </c>
      <c r="H44" s="203">
        <v>0</v>
      </c>
      <c r="I44" s="203">
        <v>0</v>
      </c>
      <c r="J44" s="203">
        <v>0</v>
      </c>
      <c r="K44" s="203">
        <v>0</v>
      </c>
      <c r="L44" s="203">
        <v>0</v>
      </c>
    </row>
    <row r="45" spans="1:12" x14ac:dyDescent="0.2">
      <c r="A45" s="29"/>
      <c r="B45" s="366" t="s">
        <v>413</v>
      </c>
      <c r="C45" s="203">
        <v>0</v>
      </c>
      <c r="D45" s="203">
        <v>0</v>
      </c>
      <c r="E45" s="203">
        <v>0</v>
      </c>
      <c r="F45" s="203">
        <v>0</v>
      </c>
      <c r="G45" s="203">
        <v>0</v>
      </c>
      <c r="H45" s="203">
        <v>0</v>
      </c>
      <c r="I45" s="203">
        <v>0</v>
      </c>
      <c r="J45" s="203">
        <v>0</v>
      </c>
      <c r="K45" s="203">
        <v>0</v>
      </c>
      <c r="L45" s="203">
        <v>0</v>
      </c>
    </row>
    <row r="46" spans="1:12" ht="24" x14ac:dyDescent="0.2">
      <c r="A46" s="29" t="s">
        <v>233</v>
      </c>
      <c r="B46" s="30" t="s">
        <v>560</v>
      </c>
      <c r="C46" s="365">
        <f>C47+C48</f>
        <v>0</v>
      </c>
      <c r="D46" s="365">
        <f t="shared" ref="D46:L46" si="13">D47+D48</f>
        <v>0</v>
      </c>
      <c r="E46" s="365">
        <f t="shared" si="13"/>
        <v>0</v>
      </c>
      <c r="F46" s="365">
        <f t="shared" si="13"/>
        <v>0</v>
      </c>
      <c r="G46" s="365">
        <f t="shared" si="13"/>
        <v>0</v>
      </c>
      <c r="H46" s="365">
        <f t="shared" si="13"/>
        <v>0</v>
      </c>
      <c r="I46" s="365">
        <f t="shared" si="13"/>
        <v>0</v>
      </c>
      <c r="J46" s="365">
        <f t="shared" si="13"/>
        <v>0</v>
      </c>
      <c r="K46" s="365">
        <f t="shared" si="13"/>
        <v>0</v>
      </c>
      <c r="L46" s="365">
        <f t="shared" si="13"/>
        <v>0</v>
      </c>
    </row>
    <row r="47" spans="1:12" ht="24" x14ac:dyDescent="0.2">
      <c r="A47" s="29"/>
      <c r="B47" s="366" t="s">
        <v>503</v>
      </c>
      <c r="C47" s="203">
        <v>0</v>
      </c>
      <c r="D47" s="203">
        <v>0</v>
      </c>
      <c r="E47" s="203">
        <v>0</v>
      </c>
      <c r="F47" s="203">
        <v>0</v>
      </c>
      <c r="G47" s="203">
        <v>0</v>
      </c>
      <c r="H47" s="203">
        <v>0</v>
      </c>
      <c r="I47" s="203">
        <v>0</v>
      </c>
      <c r="J47" s="203">
        <v>0</v>
      </c>
      <c r="K47" s="203">
        <v>0</v>
      </c>
      <c r="L47" s="203">
        <v>0</v>
      </c>
    </row>
    <row r="48" spans="1:12" ht="24" x14ac:dyDescent="0.2">
      <c r="A48" s="29"/>
      <c r="B48" s="366" t="s">
        <v>414</v>
      </c>
      <c r="C48" s="203">
        <v>0</v>
      </c>
      <c r="D48" s="203">
        <v>0</v>
      </c>
      <c r="E48" s="203">
        <v>0</v>
      </c>
      <c r="F48" s="203">
        <v>0</v>
      </c>
      <c r="G48" s="203">
        <v>0</v>
      </c>
      <c r="H48" s="203">
        <v>0</v>
      </c>
      <c r="I48" s="203">
        <v>0</v>
      </c>
      <c r="J48" s="203">
        <v>0</v>
      </c>
      <c r="K48" s="203">
        <v>0</v>
      </c>
      <c r="L48" s="203">
        <v>0</v>
      </c>
    </row>
    <row r="49" spans="1:15" x14ac:dyDescent="0.2">
      <c r="A49" s="29" t="s">
        <v>234</v>
      </c>
      <c r="B49" s="30" t="s">
        <v>184</v>
      </c>
      <c r="C49" s="365">
        <f>C50+C51</f>
        <v>0</v>
      </c>
      <c r="D49" s="365">
        <f t="shared" ref="D49:L49" si="14">D50+D51</f>
        <v>0</v>
      </c>
      <c r="E49" s="365">
        <f t="shared" si="14"/>
        <v>0</v>
      </c>
      <c r="F49" s="365">
        <f t="shared" si="14"/>
        <v>0</v>
      </c>
      <c r="G49" s="365">
        <f t="shared" si="14"/>
        <v>0</v>
      </c>
      <c r="H49" s="365">
        <f t="shared" si="14"/>
        <v>0</v>
      </c>
      <c r="I49" s="365">
        <f t="shared" si="14"/>
        <v>0</v>
      </c>
      <c r="J49" s="365">
        <f t="shared" si="14"/>
        <v>0</v>
      </c>
      <c r="K49" s="365">
        <f t="shared" si="14"/>
        <v>0</v>
      </c>
      <c r="L49" s="365">
        <f t="shared" si="14"/>
        <v>0</v>
      </c>
    </row>
    <row r="50" spans="1:15" x14ac:dyDescent="0.2">
      <c r="A50" s="29"/>
      <c r="B50" s="366" t="s">
        <v>417</v>
      </c>
      <c r="C50" s="203">
        <v>0</v>
      </c>
      <c r="D50" s="203">
        <v>0</v>
      </c>
      <c r="E50" s="203">
        <v>0</v>
      </c>
      <c r="F50" s="203">
        <v>0</v>
      </c>
      <c r="G50" s="203">
        <v>0</v>
      </c>
      <c r="H50" s="203">
        <v>0</v>
      </c>
      <c r="I50" s="203">
        <v>0</v>
      </c>
      <c r="J50" s="203">
        <v>0</v>
      </c>
      <c r="K50" s="203">
        <v>0</v>
      </c>
      <c r="L50" s="203">
        <v>0</v>
      </c>
    </row>
    <row r="51" spans="1:15" x14ac:dyDescent="0.2">
      <c r="A51" s="29"/>
      <c r="B51" s="366" t="s">
        <v>418</v>
      </c>
      <c r="C51" s="203">
        <v>0</v>
      </c>
      <c r="D51" s="203">
        <v>0</v>
      </c>
      <c r="E51" s="203">
        <v>0</v>
      </c>
      <c r="F51" s="203">
        <v>0</v>
      </c>
      <c r="G51" s="203">
        <v>0</v>
      </c>
      <c r="H51" s="203">
        <v>0</v>
      </c>
      <c r="I51" s="203">
        <v>0</v>
      </c>
      <c r="J51" s="203">
        <v>0</v>
      </c>
      <c r="K51" s="203">
        <v>0</v>
      </c>
      <c r="L51" s="203">
        <v>0</v>
      </c>
    </row>
    <row r="52" spans="1:15" s="25" customFormat="1" x14ac:dyDescent="0.2">
      <c r="A52" s="26" t="s">
        <v>235</v>
      </c>
      <c r="B52" s="30" t="s">
        <v>79</v>
      </c>
      <c r="C52" s="255">
        <f>C53+C54</f>
        <v>0</v>
      </c>
      <c r="D52" s="255">
        <f t="shared" ref="D52:L52" si="15">D53+D54</f>
        <v>0</v>
      </c>
      <c r="E52" s="255">
        <f t="shared" si="15"/>
        <v>0</v>
      </c>
      <c r="F52" s="255">
        <f t="shared" si="15"/>
        <v>0</v>
      </c>
      <c r="G52" s="255">
        <f t="shared" si="15"/>
        <v>0</v>
      </c>
      <c r="H52" s="255">
        <f t="shared" si="15"/>
        <v>0</v>
      </c>
      <c r="I52" s="255">
        <f t="shared" si="15"/>
        <v>0</v>
      </c>
      <c r="J52" s="255">
        <f t="shared" si="15"/>
        <v>0</v>
      </c>
      <c r="K52" s="255">
        <f t="shared" si="15"/>
        <v>0</v>
      </c>
      <c r="L52" s="255">
        <f t="shared" si="15"/>
        <v>0</v>
      </c>
    </row>
    <row r="53" spans="1:15" x14ac:dyDescent="0.2">
      <c r="A53" s="5"/>
      <c r="B53" s="8" t="s">
        <v>416</v>
      </c>
      <c r="C53" s="203">
        <v>0</v>
      </c>
      <c r="D53" s="203">
        <v>0</v>
      </c>
      <c r="E53" s="203">
        <v>0</v>
      </c>
      <c r="F53" s="203">
        <v>0</v>
      </c>
      <c r="G53" s="203">
        <v>0</v>
      </c>
      <c r="H53" s="203">
        <v>0</v>
      </c>
      <c r="I53" s="203">
        <v>0</v>
      </c>
      <c r="J53" s="203">
        <v>0</v>
      </c>
      <c r="K53" s="203">
        <v>0</v>
      </c>
      <c r="L53" s="203">
        <v>0</v>
      </c>
    </row>
    <row r="54" spans="1:15" x14ac:dyDescent="0.2">
      <c r="A54" s="5"/>
      <c r="B54" s="8" t="s">
        <v>415</v>
      </c>
      <c r="C54" s="203">
        <v>0</v>
      </c>
      <c r="D54" s="203">
        <v>0</v>
      </c>
      <c r="E54" s="203">
        <v>0</v>
      </c>
      <c r="F54" s="203">
        <v>0</v>
      </c>
      <c r="G54" s="203">
        <v>0</v>
      </c>
      <c r="H54" s="203">
        <v>0</v>
      </c>
      <c r="I54" s="203">
        <v>0</v>
      </c>
      <c r="J54" s="203">
        <v>0</v>
      </c>
      <c r="K54" s="203">
        <v>0</v>
      </c>
      <c r="L54" s="203">
        <v>0</v>
      </c>
    </row>
    <row r="55" spans="1:15" x14ac:dyDescent="0.2">
      <c r="A55" s="5" t="s">
        <v>236</v>
      </c>
      <c r="B55" s="17" t="s">
        <v>58</v>
      </c>
      <c r="C55" s="208">
        <f>C56+C57+C58+C59</f>
        <v>0</v>
      </c>
      <c r="D55" s="208">
        <f t="shared" ref="D55:L55" si="16">D56+D57+D58+D59</f>
        <v>0</v>
      </c>
      <c r="E55" s="208">
        <f t="shared" si="16"/>
        <v>0</v>
      </c>
      <c r="F55" s="208">
        <f t="shared" si="16"/>
        <v>0</v>
      </c>
      <c r="G55" s="208">
        <f t="shared" si="16"/>
        <v>0</v>
      </c>
      <c r="H55" s="208">
        <f t="shared" si="16"/>
        <v>0</v>
      </c>
      <c r="I55" s="208">
        <f t="shared" si="16"/>
        <v>0</v>
      </c>
      <c r="J55" s="208">
        <f t="shared" si="16"/>
        <v>0</v>
      </c>
      <c r="K55" s="208">
        <f t="shared" si="16"/>
        <v>0</v>
      </c>
      <c r="L55" s="208">
        <f t="shared" si="16"/>
        <v>0</v>
      </c>
    </row>
    <row r="56" spans="1:15" x14ac:dyDescent="0.2">
      <c r="A56" s="5" t="s">
        <v>237</v>
      </c>
      <c r="B56" s="6" t="s">
        <v>274</v>
      </c>
      <c r="C56" s="203">
        <v>0</v>
      </c>
      <c r="D56" s="203">
        <v>0</v>
      </c>
      <c r="E56" s="203">
        <v>0</v>
      </c>
      <c r="F56" s="203">
        <v>0</v>
      </c>
      <c r="G56" s="203">
        <v>0</v>
      </c>
      <c r="H56" s="203">
        <v>0</v>
      </c>
      <c r="I56" s="203">
        <v>0</v>
      </c>
      <c r="J56" s="203">
        <v>0</v>
      </c>
      <c r="K56" s="203">
        <v>0</v>
      </c>
      <c r="L56" s="203">
        <v>0</v>
      </c>
    </row>
    <row r="57" spans="1:15" ht="24" x14ac:dyDescent="0.2">
      <c r="A57" s="5" t="s">
        <v>238</v>
      </c>
      <c r="B57" s="6" t="s">
        <v>275</v>
      </c>
      <c r="C57" s="203">
        <v>0</v>
      </c>
      <c r="D57" s="203">
        <v>0</v>
      </c>
      <c r="E57" s="203">
        <v>0</v>
      </c>
      <c r="F57" s="203">
        <v>0</v>
      </c>
      <c r="G57" s="203">
        <v>0</v>
      </c>
      <c r="H57" s="203">
        <v>0</v>
      </c>
      <c r="I57" s="203">
        <v>0</v>
      </c>
      <c r="J57" s="203">
        <v>0</v>
      </c>
      <c r="K57" s="203">
        <v>0</v>
      </c>
      <c r="L57" s="203">
        <v>0</v>
      </c>
    </row>
    <row r="58" spans="1:15" x14ac:dyDescent="0.2">
      <c r="A58" s="5" t="s">
        <v>239</v>
      </c>
      <c r="B58" s="6" t="s">
        <v>202</v>
      </c>
      <c r="C58" s="203">
        <v>0</v>
      </c>
      <c r="D58" s="203">
        <v>0</v>
      </c>
      <c r="E58" s="203">
        <v>0</v>
      </c>
      <c r="F58" s="203">
        <v>0</v>
      </c>
      <c r="G58" s="203">
        <v>0</v>
      </c>
      <c r="H58" s="203">
        <v>0</v>
      </c>
      <c r="I58" s="203">
        <v>0</v>
      </c>
      <c r="J58" s="203">
        <v>0</v>
      </c>
      <c r="K58" s="203">
        <v>0</v>
      </c>
      <c r="L58" s="203">
        <v>0</v>
      </c>
    </row>
    <row r="59" spans="1:15" ht="48" x14ac:dyDescent="0.2">
      <c r="A59" s="5" t="s">
        <v>240</v>
      </c>
      <c r="B59" s="6" t="s">
        <v>273</v>
      </c>
      <c r="C59" s="203">
        <v>0</v>
      </c>
      <c r="D59" s="203">
        <v>0</v>
      </c>
      <c r="E59" s="203">
        <v>0</v>
      </c>
      <c r="F59" s="203">
        <v>0</v>
      </c>
      <c r="G59" s="203">
        <v>0</v>
      </c>
      <c r="H59" s="203">
        <v>0</v>
      </c>
      <c r="I59" s="203">
        <v>0</v>
      </c>
      <c r="J59" s="203">
        <v>0</v>
      </c>
      <c r="K59" s="203">
        <v>0</v>
      </c>
      <c r="L59" s="203">
        <v>0</v>
      </c>
    </row>
    <row r="60" spans="1:15" s="25" customFormat="1" x14ac:dyDescent="0.2">
      <c r="A60" s="521" t="s">
        <v>258</v>
      </c>
      <c r="B60" s="521"/>
      <c r="C60" s="254">
        <f>C55+C36</f>
        <v>0</v>
      </c>
      <c r="D60" s="254">
        <f t="shared" ref="D60:L60" si="17">D55+D36</f>
        <v>0</v>
      </c>
      <c r="E60" s="254">
        <f t="shared" si="17"/>
        <v>0</v>
      </c>
      <c r="F60" s="254">
        <f t="shared" si="17"/>
        <v>0</v>
      </c>
      <c r="G60" s="254">
        <f t="shared" si="17"/>
        <v>0</v>
      </c>
      <c r="H60" s="254">
        <f t="shared" si="17"/>
        <v>0</v>
      </c>
      <c r="I60" s="254">
        <f t="shared" si="17"/>
        <v>0</v>
      </c>
      <c r="J60" s="254">
        <f t="shared" si="17"/>
        <v>0</v>
      </c>
      <c r="K60" s="254">
        <f t="shared" si="17"/>
        <v>0</v>
      </c>
      <c r="L60" s="254">
        <f t="shared" si="17"/>
        <v>0</v>
      </c>
    </row>
    <row r="61" spans="1:15" x14ac:dyDescent="0.2">
      <c r="A61" s="5"/>
      <c r="B61" s="269" t="s">
        <v>263</v>
      </c>
      <c r="C61" s="205"/>
      <c r="D61" s="205"/>
      <c r="E61" s="205"/>
      <c r="F61" s="205"/>
      <c r="G61" s="205"/>
      <c r="H61" s="205"/>
      <c r="I61" s="205"/>
      <c r="J61" s="205"/>
      <c r="K61" s="205"/>
      <c r="L61" s="205"/>
    </row>
    <row r="62" spans="1:15" x14ac:dyDescent="0.2">
      <c r="A62" s="5"/>
      <c r="B62" s="17" t="s">
        <v>264</v>
      </c>
      <c r="C62" s="254">
        <f>C63+C66+C69+C72+C75+C76+C77</f>
        <v>0</v>
      </c>
      <c r="D62" s="254">
        <f t="shared" ref="D62:L62" si="18">D63+D66+D69+D72+D75+D76+D77</f>
        <v>0</v>
      </c>
      <c r="E62" s="254">
        <f t="shared" si="18"/>
        <v>0</v>
      </c>
      <c r="F62" s="254">
        <f t="shared" si="18"/>
        <v>0</v>
      </c>
      <c r="G62" s="254">
        <f t="shared" si="18"/>
        <v>0</v>
      </c>
      <c r="H62" s="254">
        <f t="shared" si="18"/>
        <v>0</v>
      </c>
      <c r="I62" s="254">
        <f t="shared" si="18"/>
        <v>0</v>
      </c>
      <c r="J62" s="254">
        <f t="shared" si="18"/>
        <v>0</v>
      </c>
      <c r="K62" s="254">
        <f t="shared" si="18"/>
        <v>0</v>
      </c>
      <c r="L62" s="254">
        <f t="shared" si="18"/>
        <v>0</v>
      </c>
    </row>
    <row r="63" spans="1:15" s="25" customFormat="1" x14ac:dyDescent="0.2">
      <c r="A63" s="26">
        <v>13</v>
      </c>
      <c r="B63" s="27" t="s">
        <v>186</v>
      </c>
      <c r="C63" s="255">
        <f>C64+C65</f>
        <v>0</v>
      </c>
      <c r="D63" s="255">
        <f t="shared" ref="D63:L63" si="19">D64+D65</f>
        <v>0</v>
      </c>
      <c r="E63" s="255">
        <f t="shared" si="19"/>
        <v>0</v>
      </c>
      <c r="F63" s="255">
        <f t="shared" si="19"/>
        <v>0</v>
      </c>
      <c r="G63" s="255">
        <f t="shared" si="19"/>
        <v>0</v>
      </c>
      <c r="H63" s="255">
        <f t="shared" si="19"/>
        <v>0</v>
      </c>
      <c r="I63" s="255">
        <f t="shared" si="19"/>
        <v>0</v>
      </c>
      <c r="J63" s="255">
        <f t="shared" si="19"/>
        <v>0</v>
      </c>
      <c r="K63" s="255">
        <f t="shared" si="19"/>
        <v>0</v>
      </c>
      <c r="L63" s="255">
        <f t="shared" si="19"/>
        <v>0</v>
      </c>
    </row>
    <row r="64" spans="1:15" ht="24" x14ac:dyDescent="0.2">
      <c r="A64" s="5"/>
      <c r="B64" s="6" t="s">
        <v>419</v>
      </c>
      <c r="C64" s="203">
        <v>0</v>
      </c>
      <c r="D64" s="203">
        <v>0</v>
      </c>
      <c r="E64" s="203">
        <v>0</v>
      </c>
      <c r="F64" s="203">
        <v>0</v>
      </c>
      <c r="G64" s="203">
        <v>0</v>
      </c>
      <c r="H64" s="203">
        <v>0</v>
      </c>
      <c r="I64" s="203">
        <v>0</v>
      </c>
      <c r="J64" s="203">
        <v>0</v>
      </c>
      <c r="K64" s="203">
        <v>0</v>
      </c>
      <c r="L64" s="203">
        <v>0</v>
      </c>
      <c r="N64" s="262"/>
      <c r="O64" s="262"/>
    </row>
    <row r="65" spans="1:12" ht="24" x14ac:dyDescent="0.2">
      <c r="A65" s="5"/>
      <c r="B65" s="6" t="s">
        <v>420</v>
      </c>
      <c r="C65" s="203">
        <v>0</v>
      </c>
      <c r="D65" s="203">
        <v>0</v>
      </c>
      <c r="E65" s="203">
        <v>0</v>
      </c>
      <c r="F65" s="203">
        <v>0</v>
      </c>
      <c r="G65" s="203">
        <v>0</v>
      </c>
      <c r="H65" s="203">
        <v>0</v>
      </c>
      <c r="I65" s="203">
        <v>0</v>
      </c>
      <c r="J65" s="203">
        <v>0</v>
      </c>
      <c r="K65" s="203">
        <v>0</v>
      </c>
      <c r="L65" s="203">
        <v>0</v>
      </c>
    </row>
    <row r="66" spans="1:12" s="25" customFormat="1" x14ac:dyDescent="0.2">
      <c r="A66" s="26">
        <v>14</v>
      </c>
      <c r="B66" s="27" t="s">
        <v>272</v>
      </c>
      <c r="C66" s="255">
        <f>C67+C68</f>
        <v>0</v>
      </c>
      <c r="D66" s="255">
        <f t="shared" ref="D66:L66" si="20">D67+D68</f>
        <v>0</v>
      </c>
      <c r="E66" s="255">
        <f t="shared" si="20"/>
        <v>0</v>
      </c>
      <c r="F66" s="255">
        <f t="shared" si="20"/>
        <v>0</v>
      </c>
      <c r="G66" s="255">
        <f t="shared" si="20"/>
        <v>0</v>
      </c>
      <c r="H66" s="255">
        <f t="shared" si="20"/>
        <v>0</v>
      </c>
      <c r="I66" s="255">
        <f t="shared" si="20"/>
        <v>0</v>
      </c>
      <c r="J66" s="255">
        <f t="shared" si="20"/>
        <v>0</v>
      </c>
      <c r="K66" s="255">
        <f t="shared" si="20"/>
        <v>0</v>
      </c>
      <c r="L66" s="255">
        <f t="shared" si="20"/>
        <v>0</v>
      </c>
    </row>
    <row r="67" spans="1:12" x14ac:dyDescent="0.2">
      <c r="A67" s="5"/>
      <c r="B67" s="6" t="s">
        <v>421</v>
      </c>
      <c r="C67" s="203">
        <v>0</v>
      </c>
      <c r="D67" s="203">
        <v>0</v>
      </c>
      <c r="E67" s="203">
        <v>0</v>
      </c>
      <c r="F67" s="203">
        <v>0</v>
      </c>
      <c r="G67" s="203">
        <v>0</v>
      </c>
      <c r="H67" s="203">
        <v>0</v>
      </c>
      <c r="I67" s="203">
        <v>0</v>
      </c>
      <c r="J67" s="203">
        <v>0</v>
      </c>
      <c r="K67" s="203">
        <v>0</v>
      </c>
      <c r="L67" s="203">
        <v>0</v>
      </c>
    </row>
    <row r="68" spans="1:12" x14ac:dyDescent="0.2">
      <c r="A68" s="5"/>
      <c r="B68" s="6" t="s">
        <v>422</v>
      </c>
      <c r="C68" s="203">
        <v>0</v>
      </c>
      <c r="D68" s="203">
        <v>0</v>
      </c>
      <c r="E68" s="203">
        <v>0</v>
      </c>
      <c r="F68" s="203">
        <v>0</v>
      </c>
      <c r="G68" s="203">
        <v>0</v>
      </c>
      <c r="H68" s="203">
        <v>0</v>
      </c>
      <c r="I68" s="203">
        <v>0</v>
      </c>
      <c r="J68" s="203">
        <v>0</v>
      </c>
      <c r="K68" s="203">
        <v>0</v>
      </c>
      <c r="L68" s="203">
        <v>0</v>
      </c>
    </row>
    <row r="69" spans="1:12" s="25" customFormat="1" x14ac:dyDescent="0.2">
      <c r="A69" s="26">
        <v>15</v>
      </c>
      <c r="B69" s="27" t="s">
        <v>269</v>
      </c>
      <c r="C69" s="255">
        <f>C70+C71</f>
        <v>0</v>
      </c>
      <c r="D69" s="255">
        <f t="shared" ref="D69:L69" si="21">D70+D71</f>
        <v>0</v>
      </c>
      <c r="E69" s="255">
        <f t="shared" si="21"/>
        <v>0</v>
      </c>
      <c r="F69" s="255">
        <f t="shared" si="21"/>
        <v>0</v>
      </c>
      <c r="G69" s="255">
        <f t="shared" si="21"/>
        <v>0</v>
      </c>
      <c r="H69" s="255">
        <f t="shared" si="21"/>
        <v>0</v>
      </c>
      <c r="I69" s="255">
        <f t="shared" si="21"/>
        <v>0</v>
      </c>
      <c r="J69" s="255">
        <f t="shared" si="21"/>
        <v>0</v>
      </c>
      <c r="K69" s="255">
        <f t="shared" si="21"/>
        <v>0</v>
      </c>
      <c r="L69" s="255">
        <f t="shared" si="21"/>
        <v>0</v>
      </c>
    </row>
    <row r="70" spans="1:12" x14ac:dyDescent="0.2">
      <c r="A70" s="5"/>
      <c r="B70" s="6" t="s">
        <v>424</v>
      </c>
      <c r="C70" s="203">
        <v>0</v>
      </c>
      <c r="D70" s="203">
        <v>0</v>
      </c>
      <c r="E70" s="203">
        <v>0</v>
      </c>
      <c r="F70" s="203">
        <v>0</v>
      </c>
      <c r="G70" s="203">
        <v>0</v>
      </c>
      <c r="H70" s="203">
        <v>0</v>
      </c>
      <c r="I70" s="203">
        <v>0</v>
      </c>
      <c r="J70" s="203">
        <v>0</v>
      </c>
      <c r="K70" s="203">
        <v>0</v>
      </c>
      <c r="L70" s="203">
        <v>0</v>
      </c>
    </row>
    <row r="71" spans="1:12" x14ac:dyDescent="0.2">
      <c r="A71" s="5"/>
      <c r="B71" s="6" t="s">
        <v>423</v>
      </c>
      <c r="C71" s="203">
        <v>0</v>
      </c>
      <c r="D71" s="203">
        <v>0</v>
      </c>
      <c r="E71" s="203">
        <v>0</v>
      </c>
      <c r="F71" s="203">
        <v>0</v>
      </c>
      <c r="G71" s="203">
        <v>0</v>
      </c>
      <c r="H71" s="203">
        <v>0</v>
      </c>
      <c r="I71" s="203">
        <v>0</v>
      </c>
      <c r="J71" s="203">
        <v>0</v>
      </c>
      <c r="K71" s="203">
        <v>0</v>
      </c>
      <c r="L71" s="203">
        <v>0</v>
      </c>
    </row>
    <row r="72" spans="1:12" s="25" customFormat="1" x14ac:dyDescent="0.2">
      <c r="A72" s="26">
        <v>16</v>
      </c>
      <c r="B72" s="27" t="s">
        <v>187</v>
      </c>
      <c r="C72" s="255">
        <f>C73+C74</f>
        <v>0</v>
      </c>
      <c r="D72" s="255">
        <f t="shared" ref="D72:L72" si="22">D73+D74</f>
        <v>0</v>
      </c>
      <c r="E72" s="255">
        <f t="shared" si="22"/>
        <v>0</v>
      </c>
      <c r="F72" s="255">
        <f t="shared" si="22"/>
        <v>0</v>
      </c>
      <c r="G72" s="255">
        <f t="shared" si="22"/>
        <v>0</v>
      </c>
      <c r="H72" s="255">
        <f t="shared" si="22"/>
        <v>0</v>
      </c>
      <c r="I72" s="255">
        <f t="shared" si="22"/>
        <v>0</v>
      </c>
      <c r="J72" s="255">
        <f t="shared" si="22"/>
        <v>0</v>
      </c>
      <c r="K72" s="255">
        <f t="shared" si="22"/>
        <v>0</v>
      </c>
      <c r="L72" s="255">
        <f t="shared" si="22"/>
        <v>0</v>
      </c>
    </row>
    <row r="73" spans="1:12" x14ac:dyDescent="0.2">
      <c r="A73" s="5"/>
      <c r="B73" s="6" t="s">
        <v>425</v>
      </c>
      <c r="C73" s="203">
        <v>0</v>
      </c>
      <c r="D73" s="203">
        <v>0</v>
      </c>
      <c r="E73" s="203">
        <v>0</v>
      </c>
      <c r="F73" s="203">
        <v>0</v>
      </c>
      <c r="G73" s="203">
        <v>0</v>
      </c>
      <c r="H73" s="203">
        <v>0</v>
      </c>
      <c r="I73" s="203">
        <v>0</v>
      </c>
      <c r="J73" s="203">
        <v>0</v>
      </c>
      <c r="K73" s="203">
        <v>0</v>
      </c>
      <c r="L73" s="203">
        <v>0</v>
      </c>
    </row>
    <row r="74" spans="1:12" x14ac:dyDescent="0.2">
      <c r="A74" s="5"/>
      <c r="B74" s="6" t="s">
        <v>426</v>
      </c>
      <c r="C74" s="203">
        <v>0</v>
      </c>
      <c r="D74" s="203">
        <v>0</v>
      </c>
      <c r="E74" s="203">
        <v>0</v>
      </c>
      <c r="F74" s="203">
        <v>0</v>
      </c>
      <c r="G74" s="203">
        <v>0</v>
      </c>
      <c r="H74" s="203">
        <v>0</v>
      </c>
      <c r="I74" s="203">
        <v>0</v>
      </c>
      <c r="J74" s="203">
        <v>0</v>
      </c>
      <c r="K74" s="203">
        <v>0</v>
      </c>
      <c r="L74" s="203">
        <v>0</v>
      </c>
    </row>
    <row r="75" spans="1:12" s="25" customFormat="1" x14ac:dyDescent="0.2">
      <c r="A75" s="26">
        <v>17</v>
      </c>
      <c r="B75" s="27" t="s">
        <v>270</v>
      </c>
      <c r="C75" s="203">
        <v>0</v>
      </c>
      <c r="D75" s="203">
        <v>0</v>
      </c>
      <c r="E75" s="203">
        <v>0</v>
      </c>
      <c r="F75" s="203">
        <v>0</v>
      </c>
      <c r="G75" s="203">
        <v>0</v>
      </c>
      <c r="H75" s="203">
        <v>0</v>
      </c>
      <c r="I75" s="203">
        <v>0</v>
      </c>
      <c r="J75" s="203">
        <v>0</v>
      </c>
      <c r="K75" s="203">
        <v>0</v>
      </c>
      <c r="L75" s="203">
        <v>0</v>
      </c>
    </row>
    <row r="76" spans="1:12" s="25" customFormat="1" x14ac:dyDescent="0.2">
      <c r="A76" s="26">
        <v>18</v>
      </c>
      <c r="B76" s="27" t="s">
        <v>340</v>
      </c>
      <c r="C76" s="203">
        <v>0</v>
      </c>
      <c r="D76" s="203">
        <v>0</v>
      </c>
      <c r="E76" s="203">
        <v>0</v>
      </c>
      <c r="F76" s="203">
        <v>0</v>
      </c>
      <c r="G76" s="203">
        <v>0</v>
      </c>
      <c r="H76" s="203">
        <v>0</v>
      </c>
      <c r="I76" s="203">
        <v>0</v>
      </c>
      <c r="J76" s="203">
        <v>0</v>
      </c>
      <c r="K76" s="203">
        <v>0</v>
      </c>
      <c r="L76" s="203">
        <v>0</v>
      </c>
    </row>
    <row r="77" spans="1:12" s="25" customFormat="1" ht="24" x14ac:dyDescent="0.2">
      <c r="A77" s="26">
        <v>19</v>
      </c>
      <c r="B77" s="27" t="s">
        <v>271</v>
      </c>
      <c r="C77" s="255">
        <f>C78+C79</f>
        <v>0</v>
      </c>
      <c r="D77" s="255">
        <f t="shared" ref="D77:L77" si="23">D78+D79</f>
        <v>0</v>
      </c>
      <c r="E77" s="255">
        <f t="shared" si="23"/>
        <v>0</v>
      </c>
      <c r="F77" s="255">
        <f t="shared" si="23"/>
        <v>0</v>
      </c>
      <c r="G77" s="255">
        <f t="shared" si="23"/>
        <v>0</v>
      </c>
      <c r="H77" s="255">
        <f t="shared" si="23"/>
        <v>0</v>
      </c>
      <c r="I77" s="255">
        <f t="shared" si="23"/>
        <v>0</v>
      </c>
      <c r="J77" s="255">
        <f t="shared" si="23"/>
        <v>0</v>
      </c>
      <c r="K77" s="255">
        <f t="shared" si="23"/>
        <v>0</v>
      </c>
      <c r="L77" s="255">
        <f t="shared" si="23"/>
        <v>0</v>
      </c>
    </row>
    <row r="78" spans="1:12" x14ac:dyDescent="0.2">
      <c r="A78" s="5"/>
      <c r="B78" s="6" t="s">
        <v>427</v>
      </c>
      <c r="C78" s="203">
        <v>0</v>
      </c>
      <c r="D78" s="203">
        <v>0</v>
      </c>
      <c r="E78" s="203">
        <v>0</v>
      </c>
      <c r="F78" s="203">
        <v>0</v>
      </c>
      <c r="G78" s="203">
        <v>0</v>
      </c>
      <c r="H78" s="203">
        <v>0</v>
      </c>
      <c r="I78" s="203">
        <v>0</v>
      </c>
      <c r="J78" s="203">
        <v>0</v>
      </c>
      <c r="K78" s="203">
        <v>0</v>
      </c>
      <c r="L78" s="203">
        <v>0</v>
      </c>
    </row>
    <row r="79" spans="1:12" x14ac:dyDescent="0.2">
      <c r="A79" s="5"/>
      <c r="B79" s="6" t="s">
        <v>428</v>
      </c>
      <c r="C79" s="203">
        <v>0</v>
      </c>
      <c r="D79" s="203">
        <v>0</v>
      </c>
      <c r="E79" s="203">
        <v>0</v>
      </c>
      <c r="F79" s="203">
        <v>0</v>
      </c>
      <c r="G79" s="203">
        <v>0</v>
      </c>
      <c r="H79" s="203">
        <v>0</v>
      </c>
      <c r="I79" s="203">
        <v>0</v>
      </c>
      <c r="J79" s="203">
        <v>0</v>
      </c>
      <c r="K79" s="203">
        <v>0</v>
      </c>
      <c r="L79" s="203">
        <v>0</v>
      </c>
    </row>
    <row r="80" spans="1:12" x14ac:dyDescent="0.2">
      <c r="A80" s="5"/>
      <c r="B80" s="269" t="s">
        <v>59</v>
      </c>
      <c r="C80" s="254">
        <f>C81+C85</f>
        <v>0</v>
      </c>
      <c r="D80" s="254">
        <f t="shared" ref="D80:L80" si="24">D81+D85</f>
        <v>0</v>
      </c>
      <c r="E80" s="254">
        <f t="shared" si="24"/>
        <v>0</v>
      </c>
      <c r="F80" s="254">
        <f t="shared" si="24"/>
        <v>0</v>
      </c>
      <c r="G80" s="254">
        <f t="shared" si="24"/>
        <v>0</v>
      </c>
      <c r="H80" s="254">
        <f t="shared" si="24"/>
        <v>0</v>
      </c>
      <c r="I80" s="254">
        <f t="shared" si="24"/>
        <v>0</v>
      </c>
      <c r="J80" s="254">
        <f t="shared" si="24"/>
        <v>0</v>
      </c>
      <c r="K80" s="254">
        <f t="shared" si="24"/>
        <v>0</v>
      </c>
      <c r="L80" s="254">
        <f t="shared" si="24"/>
        <v>0</v>
      </c>
    </row>
    <row r="81" spans="1:12" x14ac:dyDescent="0.2">
      <c r="A81" s="5">
        <v>20</v>
      </c>
      <c r="B81" s="27" t="s">
        <v>199</v>
      </c>
      <c r="C81" s="254">
        <f>SUM(C82:C84)</f>
        <v>0</v>
      </c>
      <c r="D81" s="254">
        <f t="shared" ref="D81:L81" si="25">SUM(D82:D84)</f>
        <v>0</v>
      </c>
      <c r="E81" s="254">
        <f t="shared" si="25"/>
        <v>0</v>
      </c>
      <c r="F81" s="254">
        <f t="shared" si="25"/>
        <v>0</v>
      </c>
      <c r="G81" s="254">
        <f t="shared" si="25"/>
        <v>0</v>
      </c>
      <c r="H81" s="254">
        <f t="shared" si="25"/>
        <v>0</v>
      </c>
      <c r="I81" s="254">
        <f t="shared" si="25"/>
        <v>0</v>
      </c>
      <c r="J81" s="254">
        <f t="shared" si="25"/>
        <v>0</v>
      </c>
      <c r="K81" s="254">
        <f t="shared" si="25"/>
        <v>0</v>
      </c>
      <c r="L81" s="254">
        <f t="shared" si="25"/>
        <v>0</v>
      </c>
    </row>
    <row r="82" spans="1:12" x14ac:dyDescent="0.2">
      <c r="A82" s="5"/>
      <c r="B82" s="8" t="s">
        <v>519</v>
      </c>
      <c r="C82" s="203">
        <v>0</v>
      </c>
      <c r="D82" s="203">
        <v>0</v>
      </c>
      <c r="E82" s="203">
        <v>0</v>
      </c>
      <c r="F82" s="203">
        <v>0</v>
      </c>
      <c r="G82" s="203">
        <v>0</v>
      </c>
      <c r="H82" s="203">
        <v>0</v>
      </c>
      <c r="I82" s="203">
        <v>0</v>
      </c>
      <c r="J82" s="203">
        <v>0</v>
      </c>
      <c r="K82" s="203">
        <v>0</v>
      </c>
      <c r="L82" s="203">
        <v>0</v>
      </c>
    </row>
    <row r="83" spans="1:12" ht="24" x14ac:dyDescent="0.2">
      <c r="A83" s="5"/>
      <c r="B83" s="8" t="s">
        <v>228</v>
      </c>
      <c r="C83" s="203">
        <v>0</v>
      </c>
      <c r="D83" s="203">
        <v>0</v>
      </c>
      <c r="E83" s="203">
        <v>0</v>
      </c>
      <c r="F83" s="203">
        <v>0</v>
      </c>
      <c r="G83" s="203">
        <v>0</v>
      </c>
      <c r="H83" s="203">
        <v>0</v>
      </c>
      <c r="I83" s="203">
        <v>0</v>
      </c>
      <c r="J83" s="203">
        <v>0</v>
      </c>
      <c r="K83" s="203">
        <v>0</v>
      </c>
      <c r="L83" s="203">
        <v>0</v>
      </c>
    </row>
    <row r="84" spans="1:12" x14ac:dyDescent="0.2">
      <c r="A84" s="5"/>
      <c r="B84" s="8" t="s">
        <v>267</v>
      </c>
      <c r="C84" s="203">
        <v>0</v>
      </c>
      <c r="D84" s="203">
        <v>0</v>
      </c>
      <c r="E84" s="203">
        <v>0</v>
      </c>
      <c r="F84" s="203">
        <v>0</v>
      </c>
      <c r="G84" s="203">
        <v>0</v>
      </c>
      <c r="H84" s="203">
        <v>0</v>
      </c>
      <c r="I84" s="203">
        <v>0</v>
      </c>
      <c r="J84" s="203">
        <v>0</v>
      </c>
      <c r="K84" s="203">
        <v>0</v>
      </c>
      <c r="L84" s="203">
        <v>0</v>
      </c>
    </row>
    <row r="85" spans="1:12" s="25" customFormat="1" ht="48" x14ac:dyDescent="0.2">
      <c r="A85" s="26">
        <v>21</v>
      </c>
      <c r="B85" s="27" t="s">
        <v>276</v>
      </c>
      <c r="C85" s="203">
        <v>0</v>
      </c>
      <c r="D85" s="203">
        <v>0</v>
      </c>
      <c r="E85" s="203">
        <v>0</v>
      </c>
      <c r="F85" s="203">
        <v>0</v>
      </c>
      <c r="G85" s="203">
        <v>0</v>
      </c>
      <c r="H85" s="203">
        <v>0</v>
      </c>
      <c r="I85" s="203">
        <v>0</v>
      </c>
      <c r="J85" s="203">
        <v>0</v>
      </c>
      <c r="K85" s="203">
        <v>0</v>
      </c>
      <c r="L85" s="203">
        <v>0</v>
      </c>
    </row>
    <row r="86" spans="1:12" x14ac:dyDescent="0.2">
      <c r="A86" s="521" t="s">
        <v>265</v>
      </c>
      <c r="B86" s="521"/>
      <c r="C86" s="254">
        <f>C62+C80</f>
        <v>0</v>
      </c>
      <c r="D86" s="254">
        <f t="shared" ref="D86:L86" si="26">D62+D80</f>
        <v>0</v>
      </c>
      <c r="E86" s="254">
        <f t="shared" si="26"/>
        <v>0</v>
      </c>
      <c r="F86" s="254">
        <f t="shared" si="26"/>
        <v>0</v>
      </c>
      <c r="G86" s="254">
        <f t="shared" si="26"/>
        <v>0</v>
      </c>
      <c r="H86" s="254">
        <f t="shared" si="26"/>
        <v>0</v>
      </c>
      <c r="I86" s="254">
        <f t="shared" si="26"/>
        <v>0</v>
      </c>
      <c r="J86" s="254">
        <f t="shared" si="26"/>
        <v>0</v>
      </c>
      <c r="K86" s="254">
        <f t="shared" si="26"/>
        <v>0</v>
      </c>
      <c r="L86" s="254">
        <f t="shared" si="26"/>
        <v>0</v>
      </c>
    </row>
    <row r="87" spans="1:12" x14ac:dyDescent="0.2">
      <c r="A87" s="521" t="s">
        <v>266</v>
      </c>
      <c r="B87" s="521"/>
      <c r="C87" s="254">
        <f>C60-C86</f>
        <v>0</v>
      </c>
      <c r="D87" s="254">
        <f t="shared" ref="D87:L87" si="27">D60-D86</f>
        <v>0</v>
      </c>
      <c r="E87" s="254">
        <f t="shared" si="27"/>
        <v>0</v>
      </c>
      <c r="F87" s="254">
        <f t="shared" si="27"/>
        <v>0</v>
      </c>
      <c r="G87" s="254">
        <f t="shared" si="27"/>
        <v>0</v>
      </c>
      <c r="H87" s="254">
        <f t="shared" si="27"/>
        <v>0</v>
      </c>
      <c r="I87" s="254">
        <f t="shared" si="27"/>
        <v>0</v>
      </c>
      <c r="J87" s="254">
        <f t="shared" si="27"/>
        <v>0</v>
      </c>
      <c r="K87" s="254">
        <f t="shared" si="27"/>
        <v>0</v>
      </c>
      <c r="L87" s="254">
        <f t="shared" si="27"/>
        <v>0</v>
      </c>
    </row>
    <row r="88" spans="1:12" ht="25.5" customHeight="1" x14ac:dyDescent="0.2">
      <c r="A88" s="521" t="s">
        <v>268</v>
      </c>
      <c r="B88" s="521"/>
      <c r="C88" s="254">
        <f>C33+C87</f>
        <v>0</v>
      </c>
      <c r="D88" s="254">
        <f t="shared" ref="D88:L88" si="28">D33+D87</f>
        <v>0</v>
      </c>
      <c r="E88" s="254">
        <f t="shared" si="28"/>
        <v>0</v>
      </c>
      <c r="F88" s="254">
        <f t="shared" si="28"/>
        <v>0</v>
      </c>
      <c r="G88" s="254">
        <f t="shared" si="28"/>
        <v>0</v>
      </c>
      <c r="H88" s="254">
        <f t="shared" si="28"/>
        <v>0</v>
      </c>
      <c r="I88" s="254">
        <f t="shared" si="28"/>
        <v>0</v>
      </c>
      <c r="J88" s="254">
        <f t="shared" si="28"/>
        <v>0</v>
      </c>
      <c r="K88" s="254">
        <f t="shared" si="28"/>
        <v>0</v>
      </c>
      <c r="L88" s="254">
        <f t="shared" si="28"/>
        <v>0</v>
      </c>
    </row>
    <row r="89" spans="1:12" x14ac:dyDescent="0.2">
      <c r="A89" s="5">
        <v>22</v>
      </c>
      <c r="B89" s="8" t="s">
        <v>241</v>
      </c>
      <c r="C89" s="203">
        <v>0</v>
      </c>
      <c r="D89" s="203">
        <v>0</v>
      </c>
      <c r="E89" s="203">
        <v>0</v>
      </c>
      <c r="F89" s="203">
        <v>0</v>
      </c>
      <c r="G89" s="203">
        <v>0</v>
      </c>
      <c r="H89" s="203">
        <v>0</v>
      </c>
      <c r="I89" s="203">
        <v>0</v>
      </c>
      <c r="J89" s="203">
        <v>0</v>
      </c>
      <c r="K89" s="203">
        <v>0</v>
      </c>
      <c r="L89" s="203">
        <v>0</v>
      </c>
    </row>
    <row r="90" spans="1:12" x14ac:dyDescent="0.2">
      <c r="A90" s="5">
        <v>23</v>
      </c>
      <c r="B90" s="8" t="s">
        <v>242</v>
      </c>
      <c r="C90" s="203">
        <v>0</v>
      </c>
      <c r="D90" s="203">
        <v>0</v>
      </c>
      <c r="E90" s="203">
        <v>0</v>
      </c>
      <c r="F90" s="203">
        <v>0</v>
      </c>
      <c r="G90" s="203">
        <v>0</v>
      </c>
      <c r="H90" s="203">
        <v>0</v>
      </c>
      <c r="I90" s="203">
        <v>0</v>
      </c>
      <c r="J90" s="203">
        <v>0</v>
      </c>
      <c r="K90" s="203">
        <v>0</v>
      </c>
      <c r="L90" s="203">
        <v>0</v>
      </c>
    </row>
    <row r="91" spans="1:12" x14ac:dyDescent="0.2">
      <c r="A91" s="5">
        <v>24</v>
      </c>
      <c r="B91" s="8" t="s">
        <v>205</v>
      </c>
      <c r="C91" s="203">
        <v>0</v>
      </c>
      <c r="D91" s="203">
        <v>0</v>
      </c>
      <c r="E91" s="203">
        <v>0</v>
      </c>
      <c r="F91" s="203">
        <v>0</v>
      </c>
      <c r="G91" s="203">
        <v>0</v>
      </c>
      <c r="H91" s="203">
        <v>0</v>
      </c>
      <c r="I91" s="203">
        <v>0</v>
      </c>
      <c r="J91" s="203">
        <v>0</v>
      </c>
      <c r="K91" s="203">
        <v>0</v>
      </c>
      <c r="L91" s="203">
        <v>0</v>
      </c>
    </row>
    <row r="92" spans="1:12" x14ac:dyDescent="0.2">
      <c r="A92" s="521" t="s">
        <v>243</v>
      </c>
      <c r="B92" s="521"/>
      <c r="C92" s="254">
        <f>C89-C90+C91</f>
        <v>0</v>
      </c>
      <c r="D92" s="254">
        <f t="shared" ref="D92:L92" si="29">D89-D90+D91</f>
        <v>0</v>
      </c>
      <c r="E92" s="254">
        <f t="shared" si="29"/>
        <v>0</v>
      </c>
      <c r="F92" s="254">
        <f t="shared" si="29"/>
        <v>0</v>
      </c>
      <c r="G92" s="254">
        <f t="shared" si="29"/>
        <v>0</v>
      </c>
      <c r="H92" s="254">
        <f t="shared" si="29"/>
        <v>0</v>
      </c>
      <c r="I92" s="254">
        <f t="shared" si="29"/>
        <v>0</v>
      </c>
      <c r="J92" s="254">
        <f t="shared" si="29"/>
        <v>0</v>
      </c>
      <c r="K92" s="254">
        <f t="shared" si="29"/>
        <v>0</v>
      </c>
      <c r="L92" s="254">
        <f t="shared" si="29"/>
        <v>0</v>
      </c>
    </row>
    <row r="93" spans="1:12" x14ac:dyDescent="0.2">
      <c r="A93" s="521" t="s">
        <v>229</v>
      </c>
      <c r="B93" s="521"/>
      <c r="C93" s="254">
        <f>C33</f>
        <v>0</v>
      </c>
      <c r="D93" s="254">
        <f t="shared" ref="D93:L93" si="30">D33</f>
        <v>0</v>
      </c>
      <c r="E93" s="254">
        <f t="shared" si="30"/>
        <v>0</v>
      </c>
      <c r="F93" s="254">
        <f t="shared" si="30"/>
        <v>0</v>
      </c>
      <c r="G93" s="254">
        <f t="shared" si="30"/>
        <v>0</v>
      </c>
      <c r="H93" s="254">
        <f t="shared" si="30"/>
        <v>0</v>
      </c>
      <c r="I93" s="254">
        <f t="shared" si="30"/>
        <v>0</v>
      </c>
      <c r="J93" s="254">
        <f t="shared" si="30"/>
        <v>0</v>
      </c>
      <c r="K93" s="254">
        <f t="shared" si="30"/>
        <v>0</v>
      </c>
      <c r="L93" s="254">
        <f t="shared" si="30"/>
        <v>0</v>
      </c>
    </row>
    <row r="94" spans="1:12" x14ac:dyDescent="0.2">
      <c r="A94" s="521" t="s">
        <v>278</v>
      </c>
      <c r="B94" s="521"/>
      <c r="C94" s="254">
        <f>C87-C92</f>
        <v>0</v>
      </c>
      <c r="D94" s="254">
        <f t="shared" ref="D94:L94" si="31">D87-D92</f>
        <v>0</v>
      </c>
      <c r="E94" s="254">
        <f t="shared" si="31"/>
        <v>0</v>
      </c>
      <c r="F94" s="254">
        <f t="shared" si="31"/>
        <v>0</v>
      </c>
      <c r="G94" s="254">
        <f t="shared" si="31"/>
        <v>0</v>
      </c>
      <c r="H94" s="254">
        <f t="shared" si="31"/>
        <v>0</v>
      </c>
      <c r="I94" s="254">
        <f t="shared" si="31"/>
        <v>0</v>
      </c>
      <c r="J94" s="254">
        <f t="shared" si="31"/>
        <v>0</v>
      </c>
      <c r="K94" s="254">
        <f t="shared" si="31"/>
        <v>0</v>
      </c>
      <c r="L94" s="254">
        <f t="shared" si="31"/>
        <v>0</v>
      </c>
    </row>
    <row r="95" spans="1:12" x14ac:dyDescent="0.2">
      <c r="A95" s="485" t="s">
        <v>244</v>
      </c>
      <c r="B95" s="523"/>
      <c r="C95" s="523"/>
      <c r="D95" s="523"/>
      <c r="E95" s="523"/>
      <c r="F95" s="523"/>
      <c r="G95" s="523"/>
      <c r="H95" s="523"/>
      <c r="I95" s="523"/>
      <c r="J95" s="523"/>
      <c r="K95" s="523"/>
      <c r="L95" s="523"/>
    </row>
    <row r="96" spans="1:12" x14ac:dyDescent="0.2">
      <c r="A96" s="521" t="s">
        <v>245</v>
      </c>
      <c r="B96" s="521"/>
      <c r="C96" s="254">
        <f>C93+C94</f>
        <v>0</v>
      </c>
      <c r="D96" s="254">
        <f t="shared" ref="D96:L96" si="32">D93+D94</f>
        <v>0</v>
      </c>
      <c r="E96" s="254">
        <f t="shared" si="32"/>
        <v>0</v>
      </c>
      <c r="F96" s="254">
        <f t="shared" si="32"/>
        <v>0</v>
      </c>
      <c r="G96" s="254">
        <f>G93+G94</f>
        <v>0</v>
      </c>
      <c r="H96" s="254">
        <f t="shared" si="32"/>
        <v>0</v>
      </c>
      <c r="I96" s="254">
        <f t="shared" si="32"/>
        <v>0</v>
      </c>
      <c r="J96" s="254">
        <f t="shared" si="32"/>
        <v>0</v>
      </c>
      <c r="K96" s="254">
        <f t="shared" si="32"/>
        <v>0</v>
      </c>
      <c r="L96" s="254">
        <f t="shared" si="32"/>
        <v>0</v>
      </c>
    </row>
    <row r="97" spans="1:14" x14ac:dyDescent="0.2">
      <c r="A97" s="521" t="s">
        <v>287</v>
      </c>
      <c r="B97" s="521"/>
      <c r="C97" s="254">
        <f>'1A-Bilant'!D28</f>
        <v>0</v>
      </c>
      <c r="D97" s="254">
        <f>C98</f>
        <v>0</v>
      </c>
      <c r="E97" s="254">
        <f t="shared" ref="E97:L97" si="33">D98</f>
        <v>0</v>
      </c>
      <c r="F97" s="254">
        <f t="shared" si="33"/>
        <v>0</v>
      </c>
      <c r="G97" s="254">
        <f t="shared" si="33"/>
        <v>0</v>
      </c>
      <c r="H97" s="254">
        <f t="shared" si="33"/>
        <v>0</v>
      </c>
      <c r="I97" s="254">
        <f t="shared" si="33"/>
        <v>0</v>
      </c>
      <c r="J97" s="254">
        <f t="shared" si="33"/>
        <v>0</v>
      </c>
      <c r="K97" s="254">
        <f t="shared" si="33"/>
        <v>0</v>
      </c>
      <c r="L97" s="254">
        <f t="shared" si="33"/>
        <v>0</v>
      </c>
    </row>
    <row r="98" spans="1:14" x14ac:dyDescent="0.2">
      <c r="A98" s="521" t="s">
        <v>246</v>
      </c>
      <c r="B98" s="521"/>
      <c r="C98" s="254">
        <f>C97+C96</f>
        <v>0</v>
      </c>
      <c r="D98" s="254">
        <f t="shared" ref="D98:L98" si="34">D97+D96</f>
        <v>0</v>
      </c>
      <c r="E98" s="254">
        <f t="shared" si="34"/>
        <v>0</v>
      </c>
      <c r="F98" s="254">
        <f t="shared" si="34"/>
        <v>0</v>
      </c>
      <c r="G98" s="254">
        <f t="shared" si="34"/>
        <v>0</v>
      </c>
      <c r="H98" s="254">
        <f t="shared" si="34"/>
        <v>0</v>
      </c>
      <c r="I98" s="254">
        <f t="shared" si="34"/>
        <v>0</v>
      </c>
      <c r="J98" s="254">
        <f t="shared" si="34"/>
        <v>0</v>
      </c>
      <c r="K98" s="254">
        <f t="shared" si="34"/>
        <v>0</v>
      </c>
      <c r="L98" s="254">
        <f t="shared" si="34"/>
        <v>0</v>
      </c>
    </row>
    <row r="102" spans="1:14" x14ac:dyDescent="0.2">
      <c r="A102" s="524" t="s">
        <v>557</v>
      </c>
      <c r="B102" s="524"/>
      <c r="C102" s="524"/>
      <c r="D102" s="524"/>
      <c r="E102" s="524"/>
      <c r="F102" s="524"/>
      <c r="G102" s="524"/>
      <c r="H102" s="524"/>
      <c r="I102" s="524"/>
      <c r="J102" s="524"/>
      <c r="K102" s="524"/>
      <c r="L102" s="524"/>
    </row>
    <row r="103" spans="1:14" x14ac:dyDescent="0.2">
      <c r="A103" s="515" t="s">
        <v>217</v>
      </c>
      <c r="B103" s="517" t="s">
        <v>216</v>
      </c>
      <c r="C103" s="511" t="s">
        <v>190</v>
      </c>
      <c r="D103" s="512"/>
      <c r="E103" s="512"/>
      <c r="F103" s="512"/>
      <c r="G103" s="512"/>
      <c r="H103" s="512"/>
      <c r="I103" s="512"/>
      <c r="J103" s="512"/>
      <c r="K103" s="512"/>
      <c r="L103" s="513"/>
    </row>
    <row r="104" spans="1:14" x14ac:dyDescent="0.2">
      <c r="A104" s="516"/>
      <c r="B104" s="518"/>
      <c r="C104" s="19" t="s">
        <v>363</v>
      </c>
      <c r="D104" s="19" t="s">
        <v>364</v>
      </c>
      <c r="E104" s="19" t="s">
        <v>365</v>
      </c>
      <c r="F104" s="19" t="s">
        <v>366</v>
      </c>
      <c r="G104" s="19" t="s">
        <v>367</v>
      </c>
      <c r="H104" s="19" t="s">
        <v>368</v>
      </c>
      <c r="I104" s="19" t="s">
        <v>369</v>
      </c>
      <c r="J104" s="19" t="s">
        <v>370</v>
      </c>
      <c r="K104" s="19" t="s">
        <v>371</v>
      </c>
      <c r="L104" s="19" t="s">
        <v>372</v>
      </c>
    </row>
    <row r="105" spans="1:14" x14ac:dyDescent="0.2">
      <c r="A105" s="508" t="s">
        <v>215</v>
      </c>
      <c r="B105" s="508"/>
      <c r="C105" s="508"/>
      <c r="D105" s="508"/>
      <c r="E105" s="508"/>
      <c r="F105" s="508"/>
      <c r="G105" s="508"/>
      <c r="H105" s="508"/>
      <c r="I105" s="508"/>
      <c r="J105" s="508"/>
      <c r="K105" s="508"/>
      <c r="L105" s="508"/>
    </row>
    <row r="106" spans="1:14" x14ac:dyDescent="0.2">
      <c r="A106" s="4">
        <v>1</v>
      </c>
      <c r="B106" s="31" t="s">
        <v>214</v>
      </c>
      <c r="C106" s="256">
        <f>C38+C41+C44+C47+C50</f>
        <v>0</v>
      </c>
      <c r="D106" s="256">
        <f t="shared" ref="D106:L106" si="35">D38+D41+D44+D47+D50</f>
        <v>0</v>
      </c>
      <c r="E106" s="256">
        <f t="shared" si="35"/>
        <v>0</v>
      </c>
      <c r="F106" s="256">
        <f t="shared" si="35"/>
        <v>0</v>
      </c>
      <c r="G106" s="256">
        <f t="shared" si="35"/>
        <v>0</v>
      </c>
      <c r="H106" s="256">
        <f t="shared" si="35"/>
        <v>0</v>
      </c>
      <c r="I106" s="256">
        <f t="shared" si="35"/>
        <v>0</v>
      </c>
      <c r="J106" s="256">
        <f t="shared" si="35"/>
        <v>0</v>
      </c>
      <c r="K106" s="256">
        <f t="shared" si="35"/>
        <v>0</v>
      </c>
      <c r="L106" s="256">
        <f t="shared" si="35"/>
        <v>0</v>
      </c>
    </row>
    <row r="107" spans="1:14" ht="24" x14ac:dyDescent="0.2">
      <c r="A107" s="4">
        <v>2</v>
      </c>
      <c r="B107" s="31" t="s">
        <v>596</v>
      </c>
      <c r="C107" s="408">
        <v>0</v>
      </c>
      <c r="D107" s="408">
        <v>0</v>
      </c>
      <c r="E107" s="408">
        <v>0</v>
      </c>
      <c r="F107" s="408">
        <v>0</v>
      </c>
      <c r="G107" s="408">
        <v>0</v>
      </c>
      <c r="H107" s="408">
        <v>0</v>
      </c>
      <c r="I107" s="408">
        <v>0</v>
      </c>
      <c r="J107" s="408">
        <v>0</v>
      </c>
      <c r="K107" s="408">
        <v>0</v>
      </c>
      <c r="L107" s="408">
        <v>0</v>
      </c>
    </row>
    <row r="108" spans="1:14" ht="24" x14ac:dyDescent="0.2">
      <c r="A108" s="4">
        <v>3</v>
      </c>
      <c r="B108" s="31" t="s">
        <v>213</v>
      </c>
      <c r="C108" s="408">
        <v>0</v>
      </c>
      <c r="D108" s="408">
        <v>0</v>
      </c>
      <c r="E108" s="408">
        <v>0</v>
      </c>
      <c r="F108" s="408">
        <v>0</v>
      </c>
      <c r="G108" s="408">
        <v>0</v>
      </c>
      <c r="H108" s="408">
        <v>0</v>
      </c>
      <c r="I108" s="408">
        <v>0</v>
      </c>
      <c r="J108" s="408">
        <v>0</v>
      </c>
      <c r="K108" s="408">
        <v>0</v>
      </c>
      <c r="L108" s="408">
        <v>0</v>
      </c>
    </row>
    <row r="109" spans="1:14" ht="24" x14ac:dyDescent="0.2">
      <c r="A109" s="4">
        <v>4</v>
      </c>
      <c r="B109" s="31" t="s">
        <v>625</v>
      </c>
      <c r="C109" s="408">
        <v>0</v>
      </c>
      <c r="D109" s="408">
        <v>0</v>
      </c>
      <c r="E109" s="408">
        <v>0</v>
      </c>
      <c r="F109" s="408">
        <v>0</v>
      </c>
      <c r="G109" s="408">
        <v>0</v>
      </c>
      <c r="H109" s="408">
        <v>0</v>
      </c>
      <c r="I109" s="408">
        <v>0</v>
      </c>
      <c r="J109" s="408">
        <v>0</v>
      </c>
      <c r="K109" s="408">
        <v>0</v>
      </c>
      <c r="L109" s="408">
        <v>0</v>
      </c>
    </row>
    <row r="110" spans="1:14" x14ac:dyDescent="0.2">
      <c r="A110" s="507" t="s">
        <v>203</v>
      </c>
      <c r="B110" s="507" t="s">
        <v>185</v>
      </c>
      <c r="C110" s="251">
        <f>SUM(C106:C109)</f>
        <v>0</v>
      </c>
      <c r="D110" s="251">
        <f t="shared" ref="D110:L110" si="36">SUM(D106:D109)</f>
        <v>0</v>
      </c>
      <c r="E110" s="251">
        <f t="shared" si="36"/>
        <v>0</v>
      </c>
      <c r="F110" s="251">
        <f t="shared" si="36"/>
        <v>0</v>
      </c>
      <c r="G110" s="251">
        <f t="shared" si="36"/>
        <v>0</v>
      </c>
      <c r="H110" s="251">
        <f t="shared" si="36"/>
        <v>0</v>
      </c>
      <c r="I110" s="251">
        <f t="shared" si="36"/>
        <v>0</v>
      </c>
      <c r="J110" s="251">
        <f t="shared" si="36"/>
        <v>0</v>
      </c>
      <c r="K110" s="251">
        <f t="shared" si="36"/>
        <v>0</v>
      </c>
      <c r="L110" s="251">
        <f t="shared" si="36"/>
        <v>0</v>
      </c>
    </row>
    <row r="111" spans="1:14" x14ac:dyDescent="0.2">
      <c r="A111" s="506" t="s">
        <v>212</v>
      </c>
      <c r="B111" s="506"/>
      <c r="C111" s="506"/>
      <c r="D111" s="506"/>
      <c r="E111" s="506"/>
      <c r="F111" s="506"/>
      <c r="G111" s="506"/>
      <c r="H111" s="506"/>
      <c r="I111" s="506"/>
      <c r="J111" s="506"/>
      <c r="K111" s="506"/>
      <c r="L111" s="506"/>
    </row>
    <row r="112" spans="1:14" x14ac:dyDescent="0.2">
      <c r="A112" s="4">
        <v>5</v>
      </c>
      <c r="B112" s="31" t="s">
        <v>606</v>
      </c>
      <c r="C112" s="257">
        <f>C64+C67+C73+C70</f>
        <v>0</v>
      </c>
      <c r="D112" s="257">
        <f t="shared" ref="D112:L112" si="37">D64+D67+D73+D70</f>
        <v>0</v>
      </c>
      <c r="E112" s="257">
        <f t="shared" si="37"/>
        <v>0</v>
      </c>
      <c r="F112" s="257">
        <f t="shared" si="37"/>
        <v>0</v>
      </c>
      <c r="G112" s="257">
        <f t="shared" si="37"/>
        <v>0</v>
      </c>
      <c r="H112" s="257">
        <f t="shared" si="37"/>
        <v>0</v>
      </c>
      <c r="I112" s="257">
        <f t="shared" si="37"/>
        <v>0</v>
      </c>
      <c r="J112" s="257">
        <f t="shared" si="37"/>
        <v>0</v>
      </c>
      <c r="K112" s="257">
        <f t="shared" si="37"/>
        <v>0</v>
      </c>
      <c r="L112" s="257">
        <f t="shared" si="37"/>
        <v>0</v>
      </c>
      <c r="N112" s="262"/>
    </row>
    <row r="113" spans="1:12" x14ac:dyDescent="0.2">
      <c r="A113" s="4">
        <v>6</v>
      </c>
      <c r="B113" s="31" t="s">
        <v>211</v>
      </c>
      <c r="C113" s="257">
        <f>C75+C76</f>
        <v>0</v>
      </c>
      <c r="D113" s="257">
        <f t="shared" ref="D113:L113" si="38">D75+D76</f>
        <v>0</v>
      </c>
      <c r="E113" s="257">
        <f t="shared" si="38"/>
        <v>0</v>
      </c>
      <c r="F113" s="257">
        <f t="shared" si="38"/>
        <v>0</v>
      </c>
      <c r="G113" s="257">
        <f t="shared" si="38"/>
        <v>0</v>
      </c>
      <c r="H113" s="257">
        <f t="shared" si="38"/>
        <v>0</v>
      </c>
      <c r="I113" s="257">
        <f t="shared" si="38"/>
        <v>0</v>
      </c>
      <c r="J113" s="257">
        <f t="shared" si="38"/>
        <v>0</v>
      </c>
      <c r="K113" s="257">
        <f t="shared" si="38"/>
        <v>0</v>
      </c>
      <c r="L113" s="257">
        <f t="shared" si="38"/>
        <v>0</v>
      </c>
    </row>
    <row r="114" spans="1:12" x14ac:dyDescent="0.2">
      <c r="A114" s="4">
        <v>7</v>
      </c>
      <c r="B114" s="31" t="s">
        <v>559</v>
      </c>
      <c r="C114" s="260">
        <v>0</v>
      </c>
      <c r="D114" s="260">
        <v>0</v>
      </c>
      <c r="E114" s="260">
        <v>0</v>
      </c>
      <c r="F114" s="260">
        <v>0</v>
      </c>
      <c r="G114" s="260">
        <v>0</v>
      </c>
      <c r="H114" s="260">
        <v>0</v>
      </c>
      <c r="I114" s="260">
        <v>0</v>
      </c>
      <c r="J114" s="260">
        <v>0</v>
      </c>
      <c r="K114" s="260">
        <v>0</v>
      </c>
      <c r="L114" s="260">
        <v>0</v>
      </c>
    </row>
    <row r="115" spans="1:12" ht="24" x14ac:dyDescent="0.2">
      <c r="A115" s="4">
        <v>8</v>
      </c>
      <c r="B115" s="31" t="s">
        <v>271</v>
      </c>
      <c r="C115" s="257">
        <f>C78</f>
        <v>0</v>
      </c>
      <c r="D115" s="257">
        <f t="shared" ref="D115:L115" si="39">D78</f>
        <v>0</v>
      </c>
      <c r="E115" s="257">
        <f t="shared" si="39"/>
        <v>0</v>
      </c>
      <c r="F115" s="257">
        <f t="shared" si="39"/>
        <v>0</v>
      </c>
      <c r="G115" s="257">
        <f t="shared" si="39"/>
        <v>0</v>
      </c>
      <c r="H115" s="257">
        <f t="shared" si="39"/>
        <v>0</v>
      </c>
      <c r="I115" s="257">
        <f t="shared" si="39"/>
        <v>0</v>
      </c>
      <c r="J115" s="257">
        <f t="shared" si="39"/>
        <v>0</v>
      </c>
      <c r="K115" s="257">
        <f t="shared" si="39"/>
        <v>0</v>
      </c>
      <c r="L115" s="257">
        <f t="shared" si="39"/>
        <v>0</v>
      </c>
    </row>
    <row r="116" spans="1:12" x14ac:dyDescent="0.2">
      <c r="A116" s="507" t="s">
        <v>210</v>
      </c>
      <c r="B116" s="507"/>
      <c r="C116" s="273">
        <f>SUM(C112:C115)</f>
        <v>0</v>
      </c>
      <c r="D116" s="406">
        <f t="shared" ref="D116:L116" si="40">SUM(D112:D115)</f>
        <v>0</v>
      </c>
      <c r="E116" s="406">
        <f t="shared" si="40"/>
        <v>0</v>
      </c>
      <c r="F116" s="406">
        <f t="shared" si="40"/>
        <v>0</v>
      </c>
      <c r="G116" s="406">
        <f t="shared" si="40"/>
        <v>0</v>
      </c>
      <c r="H116" s="406">
        <f t="shared" si="40"/>
        <v>0</v>
      </c>
      <c r="I116" s="406">
        <f t="shared" si="40"/>
        <v>0</v>
      </c>
      <c r="J116" s="406">
        <f t="shared" si="40"/>
        <v>0</v>
      </c>
      <c r="K116" s="406">
        <f t="shared" si="40"/>
        <v>0</v>
      </c>
      <c r="L116" s="406">
        <f t="shared" si="40"/>
        <v>0</v>
      </c>
    </row>
    <row r="117" spans="1:12" x14ac:dyDescent="0.2">
      <c r="A117" s="507" t="s">
        <v>55</v>
      </c>
      <c r="B117" s="507" t="s">
        <v>200</v>
      </c>
      <c r="C117" s="273">
        <f>C110-C116</f>
        <v>0</v>
      </c>
      <c r="D117" s="406">
        <f t="shared" ref="D117:L117" si="41">D110-D116</f>
        <v>0</v>
      </c>
      <c r="E117" s="406">
        <f t="shared" si="41"/>
        <v>0</v>
      </c>
      <c r="F117" s="406">
        <f t="shared" si="41"/>
        <v>0</v>
      </c>
      <c r="G117" s="406">
        <f t="shared" si="41"/>
        <v>0</v>
      </c>
      <c r="H117" s="406">
        <f t="shared" si="41"/>
        <v>0</v>
      </c>
      <c r="I117" s="406">
        <f t="shared" si="41"/>
        <v>0</v>
      </c>
      <c r="J117" s="406">
        <f t="shared" si="41"/>
        <v>0</v>
      </c>
      <c r="K117" s="406">
        <f t="shared" si="41"/>
        <v>0</v>
      </c>
      <c r="L117" s="406">
        <f t="shared" si="41"/>
        <v>0</v>
      </c>
    </row>
    <row r="118" spans="1:12" x14ac:dyDescent="0.2">
      <c r="A118" s="506" t="s">
        <v>209</v>
      </c>
      <c r="B118" s="506"/>
      <c r="C118" s="506"/>
      <c r="D118" s="506"/>
      <c r="E118" s="506"/>
      <c r="F118" s="506"/>
      <c r="G118" s="506"/>
      <c r="H118" s="506"/>
      <c r="I118" s="506"/>
      <c r="J118" s="506"/>
      <c r="K118" s="506"/>
      <c r="L118" s="506"/>
    </row>
    <row r="119" spans="1:12" x14ac:dyDescent="0.2">
      <c r="A119" s="507" t="s">
        <v>201</v>
      </c>
      <c r="B119" s="507" t="s">
        <v>201</v>
      </c>
      <c r="C119" s="273">
        <f t="shared" ref="C119:L119" si="42">C55</f>
        <v>0</v>
      </c>
      <c r="D119" s="273">
        <f t="shared" si="42"/>
        <v>0</v>
      </c>
      <c r="E119" s="273">
        <f t="shared" si="42"/>
        <v>0</v>
      </c>
      <c r="F119" s="273">
        <f t="shared" si="42"/>
        <v>0</v>
      </c>
      <c r="G119" s="273">
        <f t="shared" si="42"/>
        <v>0</v>
      </c>
      <c r="H119" s="273">
        <f t="shared" si="42"/>
        <v>0</v>
      </c>
      <c r="I119" s="273">
        <f t="shared" si="42"/>
        <v>0</v>
      </c>
      <c r="J119" s="273">
        <f t="shared" si="42"/>
        <v>0</v>
      </c>
      <c r="K119" s="273">
        <f t="shared" si="42"/>
        <v>0</v>
      </c>
      <c r="L119" s="273">
        <f t="shared" si="42"/>
        <v>0</v>
      </c>
    </row>
    <row r="120" spans="1:12" x14ac:dyDescent="0.2">
      <c r="A120" s="506" t="s">
        <v>208</v>
      </c>
      <c r="B120" s="506"/>
      <c r="C120" s="506"/>
      <c r="D120" s="506"/>
      <c r="E120" s="506"/>
      <c r="F120" s="506"/>
      <c r="G120" s="506"/>
      <c r="H120" s="506"/>
      <c r="I120" s="506"/>
      <c r="J120" s="506"/>
      <c r="K120" s="506"/>
      <c r="L120" s="506"/>
    </row>
    <row r="121" spans="1:12" x14ac:dyDescent="0.2">
      <c r="A121" s="4">
        <v>9</v>
      </c>
      <c r="B121" s="31" t="s">
        <v>199</v>
      </c>
      <c r="C121" s="257">
        <f>C122+C123+C124</f>
        <v>0</v>
      </c>
      <c r="D121" s="257">
        <f t="shared" ref="D121:L121" si="43">D122+D123+D124</f>
        <v>0</v>
      </c>
      <c r="E121" s="257">
        <f t="shared" si="43"/>
        <v>0</v>
      </c>
      <c r="F121" s="257">
        <f t="shared" si="43"/>
        <v>0</v>
      </c>
      <c r="G121" s="257">
        <f t="shared" si="43"/>
        <v>0</v>
      </c>
      <c r="H121" s="257">
        <f t="shared" si="43"/>
        <v>0</v>
      </c>
      <c r="I121" s="257">
        <f t="shared" si="43"/>
        <v>0</v>
      </c>
      <c r="J121" s="257">
        <f t="shared" si="43"/>
        <v>0</v>
      </c>
      <c r="K121" s="257">
        <f t="shared" si="43"/>
        <v>0</v>
      </c>
      <c r="L121" s="257">
        <f t="shared" si="43"/>
        <v>0</v>
      </c>
    </row>
    <row r="122" spans="1:12" x14ac:dyDescent="0.2">
      <c r="A122" s="4"/>
      <c r="B122" s="32" t="s">
        <v>519</v>
      </c>
      <c r="C122" s="258">
        <f>C82</f>
        <v>0</v>
      </c>
      <c r="D122" s="258">
        <f t="shared" ref="D122:L122" si="44">D82</f>
        <v>0</v>
      </c>
      <c r="E122" s="258">
        <f t="shared" si="44"/>
        <v>0</v>
      </c>
      <c r="F122" s="258">
        <f t="shared" si="44"/>
        <v>0</v>
      </c>
      <c r="G122" s="258">
        <f t="shared" si="44"/>
        <v>0</v>
      </c>
      <c r="H122" s="258">
        <f t="shared" si="44"/>
        <v>0</v>
      </c>
      <c r="I122" s="258">
        <f t="shared" si="44"/>
        <v>0</v>
      </c>
      <c r="J122" s="258">
        <f t="shared" si="44"/>
        <v>0</v>
      </c>
      <c r="K122" s="258">
        <f t="shared" si="44"/>
        <v>0</v>
      </c>
      <c r="L122" s="258">
        <f t="shared" si="44"/>
        <v>0</v>
      </c>
    </row>
    <row r="123" spans="1:12" ht="24" x14ac:dyDescent="0.2">
      <c r="A123" s="4"/>
      <c r="B123" s="32" t="s">
        <v>228</v>
      </c>
      <c r="C123" s="258">
        <f>C83</f>
        <v>0</v>
      </c>
      <c r="D123" s="258">
        <f t="shared" ref="D123:L123" si="45">D83</f>
        <v>0</v>
      </c>
      <c r="E123" s="258">
        <f t="shared" si="45"/>
        <v>0</v>
      </c>
      <c r="F123" s="258">
        <f t="shared" si="45"/>
        <v>0</v>
      </c>
      <c r="G123" s="258">
        <f t="shared" si="45"/>
        <v>0</v>
      </c>
      <c r="H123" s="258">
        <f t="shared" si="45"/>
        <v>0</v>
      </c>
      <c r="I123" s="258">
        <f t="shared" si="45"/>
        <v>0</v>
      </c>
      <c r="J123" s="258">
        <f t="shared" si="45"/>
        <v>0</v>
      </c>
      <c r="K123" s="258">
        <f t="shared" si="45"/>
        <v>0</v>
      </c>
      <c r="L123" s="258">
        <f t="shared" si="45"/>
        <v>0</v>
      </c>
    </row>
    <row r="124" spans="1:12" x14ac:dyDescent="0.2">
      <c r="A124" s="4"/>
      <c r="B124" s="32" t="s">
        <v>267</v>
      </c>
      <c r="C124" s="258">
        <f>C84</f>
        <v>0</v>
      </c>
      <c r="D124" s="258">
        <f t="shared" ref="D124:L124" si="46">D84</f>
        <v>0</v>
      </c>
      <c r="E124" s="258">
        <f t="shared" si="46"/>
        <v>0</v>
      </c>
      <c r="F124" s="258">
        <f t="shared" si="46"/>
        <v>0</v>
      </c>
      <c r="G124" s="258">
        <f t="shared" si="46"/>
        <v>0</v>
      </c>
      <c r="H124" s="258">
        <f t="shared" si="46"/>
        <v>0</v>
      </c>
      <c r="I124" s="258">
        <f t="shared" si="46"/>
        <v>0</v>
      </c>
      <c r="J124" s="258">
        <f t="shared" si="46"/>
        <v>0</v>
      </c>
      <c r="K124" s="258">
        <f t="shared" si="46"/>
        <v>0</v>
      </c>
      <c r="L124" s="258">
        <f t="shared" si="46"/>
        <v>0</v>
      </c>
    </row>
    <row r="125" spans="1:12" x14ac:dyDescent="0.2">
      <c r="A125" s="4">
        <v>10</v>
      </c>
      <c r="B125" s="31" t="s">
        <v>198</v>
      </c>
      <c r="C125" s="258">
        <f>C85</f>
        <v>0</v>
      </c>
      <c r="D125" s="258">
        <f t="shared" ref="D125:L125" si="47">D85</f>
        <v>0</v>
      </c>
      <c r="E125" s="258">
        <f t="shared" si="47"/>
        <v>0</v>
      </c>
      <c r="F125" s="258">
        <f t="shared" si="47"/>
        <v>0</v>
      </c>
      <c r="G125" s="258">
        <f t="shared" si="47"/>
        <v>0</v>
      </c>
      <c r="H125" s="258">
        <f t="shared" si="47"/>
        <v>0</v>
      </c>
      <c r="I125" s="258">
        <f t="shared" si="47"/>
        <v>0</v>
      </c>
      <c r="J125" s="258">
        <f t="shared" si="47"/>
        <v>0</v>
      </c>
      <c r="K125" s="258">
        <f t="shared" si="47"/>
        <v>0</v>
      </c>
      <c r="L125" s="258">
        <f t="shared" si="47"/>
        <v>0</v>
      </c>
    </row>
    <row r="126" spans="1:12" x14ac:dyDescent="0.2">
      <c r="A126" s="507" t="s">
        <v>207</v>
      </c>
      <c r="B126" s="507"/>
      <c r="C126" s="273">
        <f>C121+C125</f>
        <v>0</v>
      </c>
      <c r="D126" s="406">
        <f t="shared" ref="D126:L126" si="48">D121+D125</f>
        <v>0</v>
      </c>
      <c r="E126" s="406">
        <f t="shared" si="48"/>
        <v>0</v>
      </c>
      <c r="F126" s="406">
        <f t="shared" si="48"/>
        <v>0</v>
      </c>
      <c r="G126" s="406">
        <f t="shared" si="48"/>
        <v>0</v>
      </c>
      <c r="H126" s="406">
        <f t="shared" si="48"/>
        <v>0</v>
      </c>
      <c r="I126" s="406">
        <f t="shared" si="48"/>
        <v>0</v>
      </c>
      <c r="J126" s="406">
        <f t="shared" si="48"/>
        <v>0</v>
      </c>
      <c r="K126" s="406">
        <f t="shared" si="48"/>
        <v>0</v>
      </c>
      <c r="L126" s="406">
        <f t="shared" si="48"/>
        <v>0</v>
      </c>
    </row>
    <row r="127" spans="1:12" x14ac:dyDescent="0.2">
      <c r="A127" s="507" t="s">
        <v>60</v>
      </c>
      <c r="B127" s="507" t="s">
        <v>198</v>
      </c>
      <c r="C127" s="273">
        <f>C119-C126</f>
        <v>0</v>
      </c>
      <c r="D127" s="406">
        <f t="shared" ref="D127:L127" si="49">D119-D126</f>
        <v>0</v>
      </c>
      <c r="E127" s="406">
        <f t="shared" si="49"/>
        <v>0</v>
      </c>
      <c r="F127" s="406">
        <f t="shared" si="49"/>
        <v>0</v>
      </c>
      <c r="G127" s="406">
        <f t="shared" si="49"/>
        <v>0</v>
      </c>
      <c r="H127" s="406">
        <f t="shared" si="49"/>
        <v>0</v>
      </c>
      <c r="I127" s="406">
        <f t="shared" si="49"/>
        <v>0</v>
      </c>
      <c r="J127" s="406">
        <f t="shared" si="49"/>
        <v>0</v>
      </c>
      <c r="K127" s="406">
        <f t="shared" si="49"/>
        <v>0</v>
      </c>
      <c r="L127" s="406">
        <f t="shared" si="49"/>
        <v>0</v>
      </c>
    </row>
    <row r="128" spans="1:12" x14ac:dyDescent="0.2">
      <c r="A128" s="33"/>
      <c r="B128" s="273" t="s">
        <v>277</v>
      </c>
      <c r="C128" s="273">
        <f>C117+C127</f>
        <v>0</v>
      </c>
      <c r="D128" s="406">
        <f t="shared" ref="D128:L128" si="50">D117+D127</f>
        <v>0</v>
      </c>
      <c r="E128" s="406">
        <f t="shared" si="50"/>
        <v>0</v>
      </c>
      <c r="F128" s="406">
        <f t="shared" si="50"/>
        <v>0</v>
      </c>
      <c r="G128" s="406">
        <f t="shared" si="50"/>
        <v>0</v>
      </c>
      <c r="H128" s="406">
        <f t="shared" si="50"/>
        <v>0</v>
      </c>
      <c r="I128" s="406">
        <f t="shared" si="50"/>
        <v>0</v>
      </c>
      <c r="J128" s="406">
        <f t="shared" si="50"/>
        <v>0</v>
      </c>
      <c r="K128" s="406">
        <f t="shared" si="50"/>
        <v>0</v>
      </c>
      <c r="L128" s="406">
        <f t="shared" si="50"/>
        <v>0</v>
      </c>
    </row>
    <row r="129" spans="1:12" x14ac:dyDescent="0.2">
      <c r="A129" s="34"/>
      <c r="B129" s="35" t="s">
        <v>630</v>
      </c>
      <c r="C129" s="259">
        <f>C110+C119</f>
        <v>0</v>
      </c>
      <c r="D129" s="259">
        <f t="shared" ref="D129:L129" si="51">D110+D119</f>
        <v>0</v>
      </c>
      <c r="E129" s="259">
        <f t="shared" si="51"/>
        <v>0</v>
      </c>
      <c r="F129" s="259">
        <f t="shared" si="51"/>
        <v>0</v>
      </c>
      <c r="G129" s="259">
        <f t="shared" si="51"/>
        <v>0</v>
      </c>
      <c r="H129" s="259">
        <f t="shared" si="51"/>
        <v>0</v>
      </c>
      <c r="I129" s="259">
        <f t="shared" si="51"/>
        <v>0</v>
      </c>
      <c r="J129" s="259">
        <f t="shared" si="51"/>
        <v>0</v>
      </c>
      <c r="K129" s="259">
        <f t="shared" si="51"/>
        <v>0</v>
      </c>
      <c r="L129" s="259">
        <f t="shared" si="51"/>
        <v>0</v>
      </c>
    </row>
    <row r="130" spans="1:12" x14ac:dyDescent="0.2">
      <c r="A130" s="34"/>
      <c r="B130" s="36" t="s">
        <v>631</v>
      </c>
      <c r="C130" s="259">
        <f>C116+C126</f>
        <v>0</v>
      </c>
      <c r="D130" s="259">
        <f t="shared" ref="D130:L130" si="52">D116+D126</f>
        <v>0</v>
      </c>
      <c r="E130" s="259">
        <f t="shared" si="52"/>
        <v>0</v>
      </c>
      <c r="F130" s="259">
        <f t="shared" si="52"/>
        <v>0</v>
      </c>
      <c r="G130" s="259">
        <f t="shared" si="52"/>
        <v>0</v>
      </c>
      <c r="H130" s="259">
        <f t="shared" si="52"/>
        <v>0</v>
      </c>
      <c r="I130" s="259">
        <f t="shared" si="52"/>
        <v>0</v>
      </c>
      <c r="J130" s="259">
        <f t="shared" si="52"/>
        <v>0</v>
      </c>
      <c r="K130" s="259">
        <f t="shared" si="52"/>
        <v>0</v>
      </c>
      <c r="L130" s="259">
        <f t="shared" si="52"/>
        <v>0</v>
      </c>
    </row>
    <row r="131" spans="1:12" x14ac:dyDescent="0.2">
      <c r="A131" s="507" t="s">
        <v>206</v>
      </c>
      <c r="B131" s="507" t="s">
        <v>198</v>
      </c>
      <c r="C131" s="273">
        <f>C129-C130</f>
        <v>0</v>
      </c>
      <c r="D131" s="406">
        <f t="shared" ref="D131:L131" si="53">D129-D130</f>
        <v>0</v>
      </c>
      <c r="E131" s="406">
        <f t="shared" si="53"/>
        <v>0</v>
      </c>
      <c r="F131" s="406">
        <f t="shared" si="53"/>
        <v>0</v>
      </c>
      <c r="G131" s="406">
        <f t="shared" si="53"/>
        <v>0</v>
      </c>
      <c r="H131" s="406">
        <f t="shared" si="53"/>
        <v>0</v>
      </c>
      <c r="I131" s="406">
        <f t="shared" si="53"/>
        <v>0</v>
      </c>
      <c r="J131" s="406">
        <f t="shared" si="53"/>
        <v>0</v>
      </c>
      <c r="K131" s="406">
        <f t="shared" si="53"/>
        <v>0</v>
      </c>
      <c r="L131" s="406">
        <f t="shared" si="53"/>
        <v>0</v>
      </c>
    </row>
    <row r="132" spans="1:12" x14ac:dyDescent="0.2">
      <c r="A132" s="4">
        <v>13</v>
      </c>
      <c r="B132" s="31" t="s">
        <v>373</v>
      </c>
      <c r="C132" s="203">
        <v>0</v>
      </c>
      <c r="D132" s="203">
        <v>0</v>
      </c>
      <c r="E132" s="203">
        <v>0</v>
      </c>
      <c r="F132" s="203">
        <v>0</v>
      </c>
      <c r="G132" s="203">
        <v>0</v>
      </c>
      <c r="H132" s="203">
        <v>0</v>
      </c>
      <c r="I132" s="203">
        <v>0</v>
      </c>
      <c r="J132" s="203">
        <v>0</v>
      </c>
      <c r="K132" s="203">
        <v>0</v>
      </c>
      <c r="L132" s="203">
        <v>0</v>
      </c>
    </row>
    <row r="133" spans="1:12" x14ac:dyDescent="0.2">
      <c r="A133" s="507" t="s">
        <v>204</v>
      </c>
      <c r="B133" s="507"/>
      <c r="C133" s="273">
        <f>C131-C132</f>
        <v>0</v>
      </c>
      <c r="D133" s="406">
        <f t="shared" ref="D133:L133" si="54">D131-D132</f>
        <v>0</v>
      </c>
      <c r="E133" s="406">
        <f t="shared" si="54"/>
        <v>0</v>
      </c>
      <c r="F133" s="406">
        <f t="shared" si="54"/>
        <v>0</v>
      </c>
      <c r="G133" s="406">
        <f t="shared" si="54"/>
        <v>0</v>
      </c>
      <c r="H133" s="406">
        <f t="shared" si="54"/>
        <v>0</v>
      </c>
      <c r="I133" s="406">
        <f t="shared" si="54"/>
        <v>0</v>
      </c>
      <c r="J133" s="406">
        <f t="shared" si="54"/>
        <v>0</v>
      </c>
      <c r="K133" s="406">
        <f t="shared" si="54"/>
        <v>0</v>
      </c>
      <c r="L133" s="406">
        <f t="shared" si="54"/>
        <v>0</v>
      </c>
    </row>
    <row r="134" spans="1:12" ht="36" x14ac:dyDescent="0.2">
      <c r="B134" s="237" t="s">
        <v>293</v>
      </c>
    </row>
  </sheetData>
  <sheetProtection algorithmName="SHA-512" hashValue="ckvVRHtOD35mu9Jwh9zn6MQcBT3tE8Q/ocMzffiBelmC+CmBx95/FhJvtdSaS4YZ7jDLdVBcEtlIS/9hzvUqEw==" saltValue="PvXtJ1Nxb3QB9z+DPN/Jzg==" spinCount="100000" sheet="1" objects="1" scenarios="1" formatColumns="0"/>
  <mergeCells count="46">
    <mergeCell ref="A102:L102"/>
    <mergeCell ref="A103:A104"/>
    <mergeCell ref="B103:B104"/>
    <mergeCell ref="C103:L103"/>
    <mergeCell ref="A94:B94"/>
    <mergeCell ref="A95:L95"/>
    <mergeCell ref="A96:B96"/>
    <mergeCell ref="A97:B97"/>
    <mergeCell ref="A98:B98"/>
    <mergeCell ref="A86:B86"/>
    <mergeCell ref="A87:B87"/>
    <mergeCell ref="A88:B88"/>
    <mergeCell ref="A92:B92"/>
    <mergeCell ref="A93:B93"/>
    <mergeCell ref="A31:B31"/>
    <mergeCell ref="A32:B32"/>
    <mergeCell ref="A33:B33"/>
    <mergeCell ref="A34:L34"/>
    <mergeCell ref="A60:B60"/>
    <mergeCell ref="A1:E1"/>
    <mergeCell ref="A7:B7"/>
    <mergeCell ref="A15:B15"/>
    <mergeCell ref="A24:B24"/>
    <mergeCell ref="A27:B27"/>
    <mergeCell ref="C4:L4"/>
    <mergeCell ref="A3:L3"/>
    <mergeCell ref="A4:A5"/>
    <mergeCell ref="B4:B5"/>
    <mergeCell ref="A6:L6"/>
    <mergeCell ref="A14:B14"/>
    <mergeCell ref="A21:B21"/>
    <mergeCell ref="A22:B22"/>
    <mergeCell ref="A23:L23"/>
    <mergeCell ref="A26:B26"/>
    <mergeCell ref="A119:B119"/>
    <mergeCell ref="A105:L105"/>
    <mergeCell ref="A110:B110"/>
    <mergeCell ref="A111:L111"/>
    <mergeCell ref="A116:B116"/>
    <mergeCell ref="A117:B117"/>
    <mergeCell ref="A118:L118"/>
    <mergeCell ref="A120:L120"/>
    <mergeCell ref="A126:B126"/>
    <mergeCell ref="A127:B127"/>
    <mergeCell ref="A131:B131"/>
    <mergeCell ref="A133:B133"/>
  </mergeCells>
  <dataValidations count="1">
    <dataValidation errorStyle="information" allowBlank="1" showInputMessage="1" showErrorMessage="1" sqref="HS10:HT13 RO10:RP13 ABK10:ABL13 ALG10:ALH13 AVC10:AVD13 BEY10:BEZ13 BOU10:BOV13 BYQ10:BYR13 CIM10:CIN13 CSI10:CSJ13 DCE10:DCF13 DMA10:DMB13 DVW10:DVX13 EFS10:EFT13 EPO10:EPP13 EZK10:EZL13 FJG10:FJH13 FTC10:FTD13 GCY10:GCZ13 GMU10:GMV13 GWQ10:GWR13 HGM10:HGN13 HQI10:HQJ13 IAE10:IAF13 IKA10:IKB13 ITW10:ITX13 JDS10:JDT13 JNO10:JNP13 JXK10:JXL13 KHG10:KHH13 KRC10:KRD13 LAY10:LAZ13 LKU10:LKV13 LUQ10:LUR13 MEM10:MEN13 MOI10:MOJ13 MYE10:MYF13 NIA10:NIB13 NRW10:NRX13 OBS10:OBT13 OLO10:OLP13 OVK10:OVL13 PFG10:PFH13 PPC10:PPD13 PYY10:PYZ13 QIU10:QIV13 QSQ10:QSR13 RCM10:RCN13 RMI10:RMJ13 RWE10:RWF13 SGA10:SGB13 SPW10:SPX13 SZS10:SZT13 TJO10:TJP13 TTK10:TTL13 UDG10:UDH13 UNC10:UND13 UWY10:UWZ13 VGU10:VGV13 VQQ10:VQR13 WAM10:WAN13 WKI10:WKJ13 WUE10:WUF13 HS8:HT8 HR96:HT96 RN96:RP96 ABJ96:ABL96 ALF96:ALH96 AVB96:AVD96 BEX96:BEZ96 BOT96:BOV96 BYP96:BYR96 CIL96:CIN96 CSH96:CSJ96 DCD96:DCF96 DLZ96:DMB96 DVV96:DVX96 EFR96:EFT96 EPN96:EPP96 EZJ96:EZL96 FJF96:FJH96 FTB96:FTD96 GCX96:GCZ96 GMT96:GMV96 GWP96:GWR96 HGL96:HGN96 HQH96:HQJ96 IAD96:IAF96 IJZ96:IKB96 ITV96:ITX96 JDR96:JDT96 JNN96:JNP96 JXJ96:JXL96 KHF96:KHH96 KRB96:KRD96 LAX96:LAZ96 LKT96:LKV96 LUP96:LUR96 MEL96:MEN96 MOH96:MOJ96 MYD96:MYF96 NHZ96:NIB96 NRV96:NRX96 OBR96:OBT96 OLN96:OLP96 OVJ96:OVL96 PFF96:PFH96 PPB96:PPD96 PYX96:PYZ96 QIT96:QIV96 QSP96:QSR96 RCL96:RCN96 RMH96:RMJ96 RWD96:RWF96 SFZ96:SGB96 SPV96:SPX96 SZR96:SZT96 TJN96:TJP96 TTJ96:TTL96 UDF96:UDH96 UNB96:UND96 UWX96:UWZ96 VGT96:VGV96 VQP96:VQR96 WAL96:WAN96 WKH96:WKJ96 WUD96:WUF96 HS72:HT74 RO72:RP74 ABK72:ABL74 ALG72:ALH74 AVC72:AVD74 BEY72:BEZ74 BOU72:BOV74 BYQ72:BYR74 CIM72:CIN74 CSI72:CSJ74 DCE72:DCF74 DMA72:DMB74 DVW72:DVX74 EFS72:EFT74 EPO72:EPP74 EZK72:EZL74 FJG72:FJH74 FTC72:FTD74 GCY72:GCZ74 GMU72:GMV74 GWQ72:GWR74 HGM72:HGN74 HQI72:HQJ74 IAE72:IAF74 IKA72:IKB74 ITW72:ITX74 JDS72:JDT74 JNO72:JNP74 JXK72:JXL74 KHG72:KHH74 KRC72:KRD74 LAY72:LAZ74 LKU72:LKV74 LUQ72:LUR74 MEM72:MEN74 MOI72:MOJ74 MYE72:MYF74 NIA72:NIB74 NRW72:NRX74 OBS72:OBT74 OLO72:OLP74 OVK72:OVL74 PFG72:PFH74 PPC72:PPD74 PYY72:PYZ74 QIU72:QIV74 QSQ72:QSR74 RCM72:RCN74 RMI72:RMJ74 RWE72:RWF74 SGA72:SGB74 SPW72:SPX74 SZS72:SZT74 TJO72:TJP74 TTK72:TTL74 UDG72:UDH74 UNC72:UND74 UWY72:UWZ74 VGU72:VGV74 VQQ72:VQR74 WAM72:WAN74 WKI72:WKJ74 WUE72:WUF74 HS28:HT30 RO28:RP30 ABK28:ABL30 ALG28:ALH30 AVC28:AVD30 BEY28:BEZ30 BOU28:BOV30 BYQ28:BYR30 CIM28:CIN30 CSI28:CSJ30 DCE28:DCF30 DMA28:DMB30 DVW28:DVX30 EFS28:EFT30 EPO28:EPP30 EZK28:EZL30 FJG28:FJH30 FTC28:FTD30 GCY28:GCZ30 GMU28:GMV30 GWQ28:GWR30 HGM28:HGN30 HQI28:HQJ30 IAE28:IAF30 IKA28:IKB30 ITW28:ITX30 JDS28:JDT30 JNO28:JNP30 JXK28:JXL30 KHG28:KHH30 KRC28:KRD30 LAY28:LAZ30 LKU28:LKV30 LUQ28:LUR30 MEM28:MEN30 MOI28:MOJ30 MYE28:MYF30 NIA28:NIB30 NRW28:NRX30 OBS28:OBT30 OLO28:OLP30 OVK28:OVL30 PFG28:PFH30 PPC28:PPD30 PYY28:PYZ30 QIU28:QIV30 QSQ28:QSR30 RCM28:RCN30 RMI28:RMJ30 RWE28:RWF30 SGA28:SGB30 SPW28:SPX30 SZS28:SZT30 TJO28:TJP30 TTK28:TTL30 UDG28:UDH30 UNC28:UND30 UWY28:UWZ30 VGU28:VGV30 VQQ28:VQR30 WAM28:WAN30 WKI28:WKJ30 WUE28:WUF30 WUE25:WUF25 WUE8:WUF8 WKI25:WKJ25 WKI8:WKJ8 WAM25:WAN25 WAM8:WAN8 VQQ25:VQR25 VQQ8:VQR8 VGU25:VGV25 VGU8:VGV8 UWY25:UWZ25 UWY8:UWZ8 UNC25:UND25 UNC8:UND8 UDG25:UDH25 UDG8:UDH8 TTK25:TTL25 TTK8:TTL8 TJO25:TJP25 TJO8:TJP8 SZS25:SZT25 SZS8:SZT8 SPW25:SPX25 SPW8:SPX8 SGA25:SGB25 SGA8:SGB8 RWE25:RWF25 RWE8:RWF8 RMI25:RMJ25 RMI8:RMJ8 RCM25:RCN25 RCM8:RCN8 QSQ25:QSR25 QSQ8:QSR8 QIU25:QIV25 QIU8:QIV8 PYY25:PYZ25 PYY8:PYZ8 PPC25:PPD25 PPC8:PPD8 PFG25:PFH25 PFG8:PFH8 OVK25:OVL25 OVK8:OVL8 OLO25:OLP25 OLO8:OLP8 OBS25:OBT25 OBS8:OBT8 NRW25:NRX25 NRW8:NRX8 NIA25:NIB25 NIA8:NIB8 MYE25:MYF25 MYE8:MYF8 MOI25:MOJ25 MOI8:MOJ8 MEM25:MEN25 MEM8:MEN8 LUQ25:LUR25 LUQ8:LUR8 LKU25:LKV25 LKU8:LKV8 LAY25:LAZ25 LAY8:LAZ8 KRC25:KRD25 KRC8:KRD8 KHG25:KHH25 KHG8:KHH8 JXK25:JXL25 JXK8:JXL8 JNO25:JNP25 JNO8:JNP8 JDS25:JDT25 JDS8:JDT8 ITW25:ITX25 ITW8:ITX8 IKA25:IKB25 IKA8:IKB8 IAE25:IAF25 IAE8:IAF8 HQI25:HQJ25 HQI8:HQJ8 HGM25:HGN25 HGM8:HGN8 GWQ25:GWR25 GWQ8:GWR8 GMU25:GMV25 GMU8:GMV8 GCY25:GCZ25 GCY8:GCZ8 FTC25:FTD25 FTC8:FTD8 FJG25:FJH25 FJG8:FJH8 EZK25:EZL25 EZK8:EZL8 EPO25:EPP25 EPO8:EPP8 EFS25:EFT25 EFS8:EFT8 DVW25:DVX25 DVW8:DVX8 DMA25:DMB25 DMA8:DMB8 DCE25:DCF25 DCE8:DCF8 CSI25:CSJ25 CSI8:CSJ8 CIM25:CIN25 CIM8:CIN8 BYQ25:BYR25 BYQ8:BYR8 BOU25:BOV25 BOU8:BOV8 BEY25:BEZ25 BEY8:BEZ8 AVC25:AVD25 AVC8:AVD8 ALG25:ALH25 ALG8:ALH8 ABK25:ABL25 ABK8:ABL8 RO25:RP25 RO8:RP8 HS25:HT25 HR20:HT20 HR91:HT94 RN20:RP20 RN91:RP94 ABJ20:ABL20 ABJ91:ABL94 ALF20:ALH20 ALF91:ALH94 AVB20:AVD20 AVB91:AVD94 BEX20:BEZ20 BEX91:BEZ94 BOT20:BOV20 BOT91:BOV94 BYP20:BYR20 BYP91:BYR94 CIL20:CIN20 CIL91:CIN94 CSH20:CSJ20 CSH91:CSJ94 DCD20:DCF20 DCD91:DCF94 DLZ20:DMB20 DLZ91:DMB94 DVV20:DVX20 DVV91:DVX94 EFR20:EFT20 EFR91:EFT94 EPN20:EPP20 EPN91:EPP94 EZJ20:EZL20 EZJ91:EZL94 FJF20:FJH20 FJF91:FJH94 FTB20:FTD20 FTB91:FTD94 GCX20:GCZ20 GCX91:GCZ94 GMT20:GMV20 GMT91:GMV94 GWP20:GWR20 GWP91:GWR94 HGL20:HGN20 HGL91:HGN94 HQH20:HQJ20 HQH91:HQJ94 IAD20:IAF20 IAD91:IAF94 IJZ20:IKB20 IJZ91:IKB94 ITV20:ITX20 ITV91:ITX94 JDR20:JDT20 JDR91:JDT94 JNN20:JNP20 JNN91:JNP94 JXJ20:JXL20 JXJ91:JXL94 KHF20:KHH20 KHF91:KHH94 KRB20:KRD20 KRB91:KRD94 LAX20:LAZ20 LAX91:LAZ94 LKT20:LKV20 LKT91:LKV94 LUP20:LUR20 LUP91:LUR94 MEL20:MEN20 MEL91:MEN94 MOH20:MOJ20 MOH91:MOJ94 MYD20:MYF20 MYD91:MYF94 NHZ20:NIB20 NHZ91:NIB94 NRV20:NRX20 NRV91:NRX94 OBR20:OBT20 OBR91:OBT94 OLN20:OLP20 OLN91:OLP94 OVJ20:OVL20 OVJ91:OVL94 PFF20:PFH20 PFF91:PFH94 PPB20:PPD20 PPB91:PPD94 PYX20:PYZ20 PYX91:PYZ94 QIT20:QIV20 QIT91:QIV94 QSP20:QSR20 QSP91:QSR94 RCL20:RCN20 RCL91:RCN94 RMH20:RMJ20 RMH91:RMJ94 RWD20:RWF20 RWD91:RWF94 SFZ20:SGB20 SFZ91:SGB94 SPV20:SPX20 SPV91:SPX94 SZR20:SZT20 SZR91:SZT94 TJN20:TJP20 TJN91:TJP94 TTJ20:TTL20 TTJ91:TTL94 UDF20:UDH20 UDF91:UDH94 UNB20:UND20 UNB91:UND94 UWX20:UWZ20 UWX91:UWZ94 VGT20:VGV20 VGT91:VGV94 VQP20:VQR20 VQP91:VQR94 WAL20:WAN20 WAL91:WAN94 WKH20:WKJ20 WKH91:WKJ94 WUD20:WUF20 WUD91:WUF94 C20:L20 C80:L81 C87:L87 WUD80:WUF87 C96:L96 WKH80:WKJ87 WAL80:WAN87 VQP80:VQR87 VGT80:VGV87 UWX80:UWZ87 UNB80:UND87 UDF80:UDH87 TTJ80:TTL87 TJN80:TJP87 SZR80:SZT87 SPV80:SPX87 SFZ80:SGB87 RWD80:RWF87 RMH80:RMJ87 RCL80:RCN87 QSP80:QSR87 QIT80:QIV87 PYX80:PYZ87 PPB80:PPD87 PFF80:PFH87 OVJ80:OVL87 OLN80:OLP87 OBR80:OBT87 NRV80:NRX87 NHZ80:NIB87 MYD80:MYF87 MOH80:MOJ87 MEL80:MEN87 LUP80:LUR87 LKT80:LKV87 LAX80:LAZ87 KRB80:KRD87 KHF80:KHH87 JXJ80:JXL87 JNN80:JNP87 JDR80:JDT87 ITV80:ITX87 IJZ80:IKB87 IAD80:IAF87 HQH80:HQJ87 HGL80:HGN87 GWP80:GWR87 GMT80:GMV87 GCX80:GCZ87 FTB80:FTD87 FJF80:FJH87 EZJ80:EZL87 EPN80:EPP87 EFR80:EFT87 DVV80:DVX87 DLZ80:DMB87 DCD80:DCF87 CSH80:CSJ87 CIL80:CIN87 BYP80:BYR87 BOT80:BOV87 BEX80:BEZ87 AVB80:AVD87 ALF80:ALH87 ABJ80:ABL87 RN80:RP87 HR80:HT87 C92:L94"/>
  </dataValidations>
  <pageMargins left="0.45833333333333331" right="0.45833333333333331" top="0.74803149606299213" bottom="0.74803149606299213" header="0.31496062992125984" footer="0.31496062992125984"/>
  <pageSetup paperSize="9" fitToHeight="0" orientation="landscape" blackAndWhite="1" horizontalDpi="300" verticalDpi="300" r:id="rId1"/>
  <rowBreaks count="1" manualBreakCount="1">
    <brk id="10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workbookViewId="0">
      <selection activeCell="B3" sqref="B3"/>
    </sheetView>
  </sheetViews>
  <sheetFormatPr defaultRowHeight="12.75" x14ac:dyDescent="0.2"/>
  <cols>
    <col min="1" max="1" width="22.5703125" style="400" customWidth="1"/>
    <col min="2" max="16384" width="9.140625" style="400"/>
  </cols>
  <sheetData>
    <row r="2" spans="1:2" x14ac:dyDescent="0.2">
      <c r="A2" s="525" t="s">
        <v>620</v>
      </c>
      <c r="B2" s="399" t="s">
        <v>622</v>
      </c>
    </row>
    <row r="3" spans="1:2" x14ac:dyDescent="0.2">
      <c r="A3" s="526"/>
      <c r="B3" s="399" t="s">
        <v>621</v>
      </c>
    </row>
  </sheetData>
  <sheetProtection algorithmName="SHA-512" hashValue="babYR83LbZ7mo6BTk/9UK6QkSlWBZmMciU7clrXEigdsj9jcv6Bya1OD8L1MM0jZgYnx/hApZt3HEewvFbGwhA==" saltValue="0LuwLQ9A8Qj/R5ANFkA3cQ==" spinCount="100000" sheet="1" objects="1" scenarios="1"/>
  <mergeCells count="1">
    <mergeCell ref="A2: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58"/>
  <sheetViews>
    <sheetView showGridLines="0" topLeftCell="A19" zoomScaleNormal="100" workbookViewId="0">
      <selection activeCell="A34" sqref="A34"/>
    </sheetView>
  </sheetViews>
  <sheetFormatPr defaultColWidth="9.140625" defaultRowHeight="12.75" x14ac:dyDescent="0.2"/>
  <cols>
    <col min="1" max="1" width="64.5703125" style="61" customWidth="1"/>
    <col min="2" max="4" width="12.85546875" style="44" customWidth="1"/>
    <col min="5" max="16384" width="9.140625" style="22"/>
  </cols>
  <sheetData>
    <row r="1" spans="1:4" s="65" customFormat="1" ht="15" x14ac:dyDescent="0.2">
      <c r="A1" s="38" t="s">
        <v>510</v>
      </c>
      <c r="B1" s="39"/>
      <c r="C1" s="39"/>
      <c r="D1" s="39"/>
    </row>
    <row r="2" spans="1:4" s="65" customFormat="1" x14ac:dyDescent="0.2">
      <c r="A2" s="42"/>
      <c r="B2" s="39"/>
      <c r="C2" s="39"/>
      <c r="D2" s="39"/>
    </row>
    <row r="3" spans="1:4" s="65" customFormat="1" ht="38.25" customHeight="1" x14ac:dyDescent="0.2">
      <c r="A3" s="411" t="s">
        <v>607</v>
      </c>
      <c r="B3" s="411"/>
      <c r="C3" s="411"/>
      <c r="D3" s="411"/>
    </row>
    <row r="4" spans="1:4" s="65" customFormat="1" x14ac:dyDescent="0.2">
      <c r="A4" s="63"/>
      <c r="B4" s="63"/>
      <c r="C4" s="63"/>
      <c r="D4" s="63"/>
    </row>
    <row r="5" spans="1:4" s="67" customFormat="1" x14ac:dyDescent="0.2">
      <c r="A5" s="43"/>
      <c r="B5" s="380" t="str">
        <f>'1A-Bilant'!B5</f>
        <v>N-2</v>
      </c>
      <c r="C5" s="380" t="str">
        <f>'1A-Bilant'!C5</f>
        <v>N-1</v>
      </c>
      <c r="D5" s="380" t="str">
        <f>'1A-Bilant'!D5</f>
        <v>N</v>
      </c>
    </row>
    <row r="6" spans="1:4" x14ac:dyDescent="0.2">
      <c r="A6" s="106" t="s">
        <v>54</v>
      </c>
      <c r="B6" s="69">
        <v>0</v>
      </c>
      <c r="C6" s="69">
        <v>0</v>
      </c>
      <c r="D6" s="69">
        <v>0</v>
      </c>
    </row>
    <row r="7" spans="1:4" x14ac:dyDescent="0.2">
      <c r="A7" s="106" t="s">
        <v>596</v>
      </c>
      <c r="B7" s="69">
        <v>0</v>
      </c>
      <c r="C7" s="69">
        <v>0</v>
      </c>
      <c r="D7" s="69">
        <v>0</v>
      </c>
    </row>
    <row r="8" spans="1:4" x14ac:dyDescent="0.2">
      <c r="A8" s="106" t="s">
        <v>597</v>
      </c>
      <c r="B8" s="69">
        <v>0</v>
      </c>
      <c r="C8" s="69">
        <v>0</v>
      </c>
      <c r="D8" s="69">
        <v>0</v>
      </c>
    </row>
    <row r="9" spans="1:4" x14ac:dyDescent="0.2">
      <c r="A9" s="106" t="s">
        <v>598</v>
      </c>
      <c r="B9" s="69">
        <v>0</v>
      </c>
      <c r="C9" s="69">
        <v>0</v>
      </c>
      <c r="D9" s="69">
        <v>0</v>
      </c>
    </row>
    <row r="10" spans="1:4" x14ac:dyDescent="0.2">
      <c r="A10" s="106" t="s">
        <v>599</v>
      </c>
      <c r="B10" s="69">
        <v>0</v>
      </c>
      <c r="C10" s="69">
        <v>0</v>
      </c>
      <c r="D10" s="69">
        <v>0</v>
      </c>
    </row>
    <row r="11" spans="1:4" x14ac:dyDescent="0.2">
      <c r="A11" s="106" t="s">
        <v>600</v>
      </c>
      <c r="B11" s="69">
        <v>0</v>
      </c>
      <c r="C11" s="69">
        <v>0</v>
      </c>
      <c r="D11" s="69">
        <v>0</v>
      </c>
    </row>
    <row r="12" spans="1:4" x14ac:dyDescent="0.2">
      <c r="A12" s="106" t="s">
        <v>79</v>
      </c>
      <c r="B12" s="69">
        <v>0</v>
      </c>
      <c r="C12" s="69">
        <v>0</v>
      </c>
      <c r="D12" s="69">
        <v>0</v>
      </c>
    </row>
    <row r="13" spans="1:4" s="67" customFormat="1" x14ac:dyDescent="0.2">
      <c r="A13" s="43" t="s">
        <v>80</v>
      </c>
      <c r="B13" s="57">
        <f>SUM(B6:B12)</f>
        <v>0</v>
      </c>
      <c r="C13" s="57">
        <f>SUM(C6:C12)</f>
        <v>0</v>
      </c>
      <c r="D13" s="57">
        <f>SUM(D6:D12)</f>
        <v>0</v>
      </c>
    </row>
    <row r="14" spans="1:4" s="67" customFormat="1" x14ac:dyDescent="0.2">
      <c r="A14" s="106" t="s">
        <v>81</v>
      </c>
      <c r="B14" s="69">
        <v>0</v>
      </c>
      <c r="C14" s="69">
        <v>0</v>
      </c>
      <c r="D14" s="69">
        <v>0</v>
      </c>
    </row>
    <row r="15" spans="1:4" s="67" customFormat="1" x14ac:dyDescent="0.2">
      <c r="A15" s="106" t="s">
        <v>272</v>
      </c>
      <c r="B15" s="69">
        <v>0</v>
      </c>
      <c r="C15" s="69">
        <v>0</v>
      </c>
      <c r="D15" s="69">
        <v>0</v>
      </c>
    </row>
    <row r="16" spans="1:4" s="67" customFormat="1" x14ac:dyDescent="0.2">
      <c r="A16" s="106" t="s">
        <v>82</v>
      </c>
      <c r="B16" s="69">
        <v>0</v>
      </c>
      <c r="C16" s="69">
        <v>0</v>
      </c>
      <c r="D16" s="69">
        <v>0</v>
      </c>
    </row>
    <row r="17" spans="1:4" s="67" customFormat="1" x14ac:dyDescent="0.2">
      <c r="A17" s="106" t="s">
        <v>83</v>
      </c>
      <c r="B17" s="69">
        <v>0</v>
      </c>
      <c r="C17" s="69">
        <v>0</v>
      </c>
      <c r="D17" s="69">
        <v>0</v>
      </c>
    </row>
    <row r="18" spans="1:4" s="67" customFormat="1" x14ac:dyDescent="0.2">
      <c r="A18" s="106" t="s">
        <v>601</v>
      </c>
      <c r="B18" s="69">
        <v>0</v>
      </c>
      <c r="C18" s="69">
        <v>0</v>
      </c>
      <c r="D18" s="69">
        <v>0</v>
      </c>
    </row>
    <row r="19" spans="1:4" s="67" customFormat="1" x14ac:dyDescent="0.2">
      <c r="A19" s="174" t="s">
        <v>84</v>
      </c>
      <c r="B19" s="69">
        <v>0</v>
      </c>
      <c r="C19" s="69">
        <v>0</v>
      </c>
      <c r="D19" s="69">
        <v>0</v>
      </c>
    </row>
    <row r="20" spans="1:4" s="67" customFormat="1" x14ac:dyDescent="0.2">
      <c r="A20" s="106" t="s">
        <v>85</v>
      </c>
      <c r="B20" s="69">
        <v>0</v>
      </c>
      <c r="C20" s="69">
        <v>0</v>
      </c>
      <c r="D20" s="69">
        <v>0</v>
      </c>
    </row>
    <row r="21" spans="1:4" s="67" customFormat="1" x14ac:dyDescent="0.2">
      <c r="A21" s="174" t="s">
        <v>86</v>
      </c>
      <c r="B21" s="69">
        <v>0</v>
      </c>
      <c r="C21" s="69">
        <v>0</v>
      </c>
      <c r="D21" s="69">
        <v>0</v>
      </c>
    </row>
    <row r="22" spans="1:4" s="67" customFormat="1" x14ac:dyDescent="0.2">
      <c r="A22" s="174" t="s">
        <v>87</v>
      </c>
      <c r="B22" s="69">
        <v>0</v>
      </c>
      <c r="C22" s="69">
        <v>0</v>
      </c>
      <c r="D22" s="69">
        <v>0</v>
      </c>
    </row>
    <row r="23" spans="1:4" s="67" customFormat="1" x14ac:dyDescent="0.2">
      <c r="A23" s="174" t="s">
        <v>605</v>
      </c>
      <c r="B23" s="69">
        <v>0</v>
      </c>
      <c r="C23" s="69">
        <v>0</v>
      </c>
      <c r="D23" s="69">
        <v>0</v>
      </c>
    </row>
    <row r="24" spans="1:4" s="67" customFormat="1" x14ac:dyDescent="0.2">
      <c r="A24" s="43" t="s">
        <v>88</v>
      </c>
      <c r="B24" s="57">
        <f>B14+B15+B16+B17-B18+B19+B20+B21+B22+B23</f>
        <v>0</v>
      </c>
      <c r="C24" s="57">
        <f t="shared" ref="C24:D24" si="0">C14+C15+C16+C17-C18+C19+C20+C21+C22+C23</f>
        <v>0</v>
      </c>
      <c r="D24" s="57">
        <f t="shared" si="0"/>
        <v>0</v>
      </c>
    </row>
    <row r="25" spans="1:4" s="67" customFormat="1" x14ac:dyDescent="0.2">
      <c r="A25" s="43" t="s">
        <v>55</v>
      </c>
      <c r="B25" s="57">
        <f>B13-B24</f>
        <v>0</v>
      </c>
      <c r="C25" s="57">
        <f>C13-C24</f>
        <v>0</v>
      </c>
      <c r="D25" s="57">
        <f>D13-D24</f>
        <v>0</v>
      </c>
    </row>
    <row r="26" spans="1:4" s="71" customFormat="1" x14ac:dyDescent="0.2">
      <c r="A26" s="106" t="s">
        <v>56</v>
      </c>
      <c r="B26" s="70" t="str">
        <f>IF(B13-B24&gt;0,B13-B24,"")</f>
        <v/>
      </c>
      <c r="C26" s="70" t="str">
        <f>IF(C13-C24&gt;0,C13-C24,"")</f>
        <v/>
      </c>
      <c r="D26" s="70" t="str">
        <f t="shared" ref="D26" si="1">IF(D13-D24&gt;0,D13-D24,"")</f>
        <v/>
      </c>
    </row>
    <row r="27" spans="1:4" s="71" customFormat="1" x14ac:dyDescent="0.2">
      <c r="A27" s="106" t="s">
        <v>57</v>
      </c>
      <c r="B27" s="70" t="str">
        <f>IF(B13-B24&lt;0,-B13+B24,"")</f>
        <v/>
      </c>
      <c r="C27" s="70" t="str">
        <f t="shared" ref="C27:D27" si="2">IF(C13-C24&lt;0,-C13+C24,"")</f>
        <v/>
      </c>
      <c r="D27" s="70" t="str">
        <f t="shared" si="2"/>
        <v/>
      </c>
    </row>
    <row r="28" spans="1:4" s="71" customFormat="1" x14ac:dyDescent="0.2">
      <c r="A28" s="106" t="s">
        <v>274</v>
      </c>
      <c r="B28" s="69">
        <v>0</v>
      </c>
      <c r="C28" s="69">
        <v>0</v>
      </c>
      <c r="D28" s="69">
        <v>0</v>
      </c>
    </row>
    <row r="29" spans="1:4" s="71" customFormat="1" x14ac:dyDescent="0.2">
      <c r="A29" s="106" t="s">
        <v>590</v>
      </c>
      <c r="B29" s="69">
        <v>0</v>
      </c>
      <c r="C29" s="69">
        <v>0</v>
      </c>
      <c r="D29" s="69">
        <v>0</v>
      </c>
    </row>
    <row r="30" spans="1:4" s="71" customFormat="1" x14ac:dyDescent="0.2">
      <c r="A30" s="106" t="s">
        <v>589</v>
      </c>
      <c r="B30" s="69">
        <v>0</v>
      </c>
      <c r="C30" s="69">
        <v>0</v>
      </c>
      <c r="D30" s="69">
        <v>0</v>
      </c>
    </row>
    <row r="31" spans="1:4" s="71" customFormat="1" x14ac:dyDescent="0.2">
      <c r="A31" s="106" t="s">
        <v>588</v>
      </c>
      <c r="B31" s="69">
        <v>0</v>
      </c>
      <c r="C31" s="69">
        <v>0</v>
      </c>
      <c r="D31" s="69">
        <v>0</v>
      </c>
    </row>
    <row r="32" spans="1:4" x14ac:dyDescent="0.2">
      <c r="A32" s="43" t="s">
        <v>58</v>
      </c>
      <c r="B32" s="277">
        <f>B31+B30+B29+B28</f>
        <v>0</v>
      </c>
      <c r="C32" s="277">
        <f>C31+C30+C29+C28</f>
        <v>0</v>
      </c>
      <c r="D32" s="277">
        <f t="shared" ref="D32" si="3">D31+D30+D29+D28</f>
        <v>0</v>
      </c>
    </row>
    <row r="33" spans="1:4" ht="25.5" x14ac:dyDescent="0.2">
      <c r="A33" s="174" t="s">
        <v>89</v>
      </c>
      <c r="B33" s="69">
        <v>0</v>
      </c>
      <c r="C33" s="69">
        <v>0</v>
      </c>
      <c r="D33" s="69">
        <v>0</v>
      </c>
    </row>
    <row r="34" spans="1:4" x14ac:dyDescent="0.2">
      <c r="A34" s="174" t="s">
        <v>90</v>
      </c>
      <c r="B34" s="69">
        <v>0</v>
      </c>
      <c r="C34" s="69">
        <v>0</v>
      </c>
      <c r="D34" s="69">
        <v>0</v>
      </c>
    </row>
    <row r="35" spans="1:4" x14ac:dyDescent="0.2">
      <c r="A35" s="174" t="s">
        <v>91</v>
      </c>
      <c r="B35" s="69">
        <v>0</v>
      </c>
      <c r="C35" s="69">
        <v>0</v>
      </c>
      <c r="D35" s="69">
        <v>0</v>
      </c>
    </row>
    <row r="36" spans="1:4" s="67" customFormat="1" x14ac:dyDescent="0.2">
      <c r="A36" s="43" t="s">
        <v>59</v>
      </c>
      <c r="B36" s="57">
        <f>SUM(B33:B35)</f>
        <v>0</v>
      </c>
      <c r="C36" s="57">
        <f t="shared" ref="C36:D36" si="4">SUM(C33:C35)</f>
        <v>0</v>
      </c>
      <c r="D36" s="57">
        <f t="shared" si="4"/>
        <v>0</v>
      </c>
    </row>
    <row r="37" spans="1:4" s="67" customFormat="1" x14ac:dyDescent="0.2">
      <c r="A37" s="43" t="s">
        <v>60</v>
      </c>
      <c r="B37" s="57">
        <f>B32-B36</f>
        <v>0</v>
      </c>
      <c r="C37" s="57">
        <f>C32-C36</f>
        <v>0</v>
      </c>
      <c r="D37" s="57">
        <f t="shared" ref="D37" si="5">D32-D36</f>
        <v>0</v>
      </c>
    </row>
    <row r="38" spans="1:4" s="71" customFormat="1" x14ac:dyDescent="0.2">
      <c r="A38" s="106" t="s">
        <v>61</v>
      </c>
      <c r="B38" s="70" t="str">
        <f>IF(B32-B36&gt;0,B32-B36,"")</f>
        <v/>
      </c>
      <c r="C38" s="70" t="str">
        <f t="shared" ref="C38:D38" si="6">IF(C32-C36&gt;0,C32-C36,"")</f>
        <v/>
      </c>
      <c r="D38" s="70" t="str">
        <f t="shared" si="6"/>
        <v/>
      </c>
    </row>
    <row r="39" spans="1:4" s="71" customFormat="1" x14ac:dyDescent="0.2">
      <c r="A39" s="106" t="s">
        <v>62</v>
      </c>
      <c r="B39" s="70" t="str">
        <f>IF(B32-B36&lt;0,-B32+B36,"")</f>
        <v/>
      </c>
      <c r="C39" s="70" t="str">
        <f t="shared" ref="C39:D39" si="7">IF(C32-C36&lt;0,-C32+C36,"")</f>
        <v/>
      </c>
      <c r="D39" s="70" t="str">
        <f t="shared" si="7"/>
        <v/>
      </c>
    </row>
    <row r="40" spans="1:4" s="67" customFormat="1" x14ac:dyDescent="0.2">
      <c r="A40" s="43" t="s">
        <v>63</v>
      </c>
      <c r="B40" s="57">
        <f>B25+B37</f>
        <v>0</v>
      </c>
      <c r="C40" s="57">
        <f t="shared" ref="C40:D40" si="8">C25+C37</f>
        <v>0</v>
      </c>
      <c r="D40" s="57">
        <f t="shared" si="8"/>
        <v>0</v>
      </c>
    </row>
    <row r="41" spans="1:4" s="71" customFormat="1" x14ac:dyDescent="0.2">
      <c r="A41" s="106" t="s">
        <v>64</v>
      </c>
      <c r="B41" s="70" t="str">
        <f>IF(B25+B37&gt;0,B25+B37,"")</f>
        <v/>
      </c>
      <c r="C41" s="70" t="str">
        <f t="shared" ref="C41:D41" si="9">IF(C25+C37&gt;0,C25+C37,"")</f>
        <v/>
      </c>
      <c r="D41" s="70" t="str">
        <f t="shared" si="9"/>
        <v/>
      </c>
    </row>
    <row r="42" spans="1:4" s="71" customFormat="1" x14ac:dyDescent="0.2">
      <c r="A42" s="106" t="s">
        <v>65</v>
      </c>
      <c r="B42" s="70" t="str">
        <f>IF(B25+B37&lt;0,-B25-B37,"")</f>
        <v/>
      </c>
      <c r="C42" s="70" t="str">
        <f t="shared" ref="C42:D42" si="10">IF(C25+C37&lt;0,-C25-C37,"")</f>
        <v/>
      </c>
      <c r="D42" s="70" t="str">
        <f t="shared" si="10"/>
        <v/>
      </c>
    </row>
    <row r="43" spans="1:4" s="73" customFormat="1" x14ac:dyDescent="0.2">
      <c r="A43" s="43" t="s">
        <v>66</v>
      </c>
      <c r="B43" s="72">
        <v>0</v>
      </c>
      <c r="C43" s="72">
        <v>0</v>
      </c>
      <c r="D43" s="72">
        <v>0</v>
      </c>
    </row>
    <row r="44" spans="1:4" s="73" customFormat="1" x14ac:dyDescent="0.2">
      <c r="A44" s="43" t="s">
        <v>67</v>
      </c>
      <c r="B44" s="72">
        <v>0</v>
      </c>
      <c r="C44" s="72">
        <v>0</v>
      </c>
      <c r="D44" s="72">
        <v>0</v>
      </c>
    </row>
    <row r="45" spans="1:4" s="73" customFormat="1" x14ac:dyDescent="0.2">
      <c r="A45" s="43" t="s">
        <v>68</v>
      </c>
      <c r="B45" s="57">
        <f>B43-B44</f>
        <v>0</v>
      </c>
      <c r="C45" s="57">
        <f t="shared" ref="C45:D45" si="11">C43-C44</f>
        <v>0</v>
      </c>
      <c r="D45" s="57">
        <f t="shared" si="11"/>
        <v>0</v>
      </c>
    </row>
    <row r="46" spans="1:4" s="74" customFormat="1" x14ac:dyDescent="0.2">
      <c r="A46" s="106" t="s">
        <v>69</v>
      </c>
      <c r="B46" s="70" t="str">
        <f>IF(B43-B44&gt;0,B43-B44,"")</f>
        <v/>
      </c>
      <c r="C46" s="70" t="str">
        <f t="shared" ref="C46:D46" si="12">IF(C43-C44&gt;0,C43-C44,"")</f>
        <v/>
      </c>
      <c r="D46" s="70" t="str">
        <f t="shared" si="12"/>
        <v/>
      </c>
    </row>
    <row r="47" spans="1:4" s="74" customFormat="1" x14ac:dyDescent="0.2">
      <c r="A47" s="106" t="s">
        <v>70</v>
      </c>
      <c r="B47" s="70" t="str">
        <f>IF(B43-B44&lt;0,-B43+B44,"")</f>
        <v/>
      </c>
      <c r="C47" s="70" t="str">
        <f t="shared" ref="C47:D47" si="13">IF(C43-C44&lt;0,-C43+C44,"")</f>
        <v/>
      </c>
      <c r="D47" s="70" t="str">
        <f t="shared" si="13"/>
        <v/>
      </c>
    </row>
    <row r="48" spans="1:4" s="73" customFormat="1" x14ac:dyDescent="0.2">
      <c r="A48" s="43" t="s">
        <v>71</v>
      </c>
      <c r="B48" s="57">
        <f>B13+B32+B43</f>
        <v>0</v>
      </c>
      <c r="C48" s="57">
        <f t="shared" ref="C48:D48" si="14">C13+C32+C43</f>
        <v>0</v>
      </c>
      <c r="D48" s="57">
        <f t="shared" si="14"/>
        <v>0</v>
      </c>
    </row>
    <row r="49" spans="1:4" s="73" customFormat="1" x14ac:dyDescent="0.2">
      <c r="A49" s="43" t="s">
        <v>72</v>
      </c>
      <c r="B49" s="57">
        <f>B24+B36+B44</f>
        <v>0</v>
      </c>
      <c r="C49" s="57">
        <f t="shared" ref="C49:D49" si="15">C24+C36+C44</f>
        <v>0</v>
      </c>
      <c r="D49" s="57">
        <f t="shared" si="15"/>
        <v>0</v>
      </c>
    </row>
    <row r="50" spans="1:4" s="73" customFormat="1" x14ac:dyDescent="0.2">
      <c r="A50" s="43" t="s">
        <v>73</v>
      </c>
      <c r="B50" s="57">
        <f>B48-B49</f>
        <v>0</v>
      </c>
      <c r="C50" s="57">
        <f t="shared" ref="C50:D50" si="16">C48-C49</f>
        <v>0</v>
      </c>
      <c r="D50" s="57">
        <f t="shared" si="16"/>
        <v>0</v>
      </c>
    </row>
    <row r="51" spans="1:4" s="74" customFormat="1" x14ac:dyDescent="0.2">
      <c r="A51" s="106" t="s">
        <v>74</v>
      </c>
      <c r="B51" s="70" t="str">
        <f>IF(B48-B49&gt;0,B48-B49,"")</f>
        <v/>
      </c>
      <c r="C51" s="70" t="str">
        <f t="shared" ref="C51:D51" si="17">IF(C48-C49&gt;0,C48-C49,"")</f>
        <v/>
      </c>
      <c r="D51" s="70" t="str">
        <f t="shared" si="17"/>
        <v/>
      </c>
    </row>
    <row r="52" spans="1:4" s="74" customFormat="1" x14ac:dyDescent="0.2">
      <c r="A52" s="106" t="s">
        <v>75</v>
      </c>
      <c r="B52" s="70" t="str">
        <f>IF(B48-B49&lt;0,-B48+B49,"")</f>
        <v/>
      </c>
      <c r="C52" s="70" t="str">
        <f t="shared" ref="C52:D52" si="18">IF(C48-C49&lt;0,-C48+C49,"")</f>
        <v/>
      </c>
      <c r="D52" s="70" t="str">
        <f t="shared" si="18"/>
        <v/>
      </c>
    </row>
    <row r="53" spans="1:4" s="75" customFormat="1" x14ac:dyDescent="0.2">
      <c r="A53" s="106" t="s">
        <v>92</v>
      </c>
      <c r="B53" s="69">
        <v>0</v>
      </c>
      <c r="C53" s="69">
        <v>0</v>
      </c>
      <c r="D53" s="69">
        <v>0</v>
      </c>
    </row>
    <row r="54" spans="1:4" s="75" customFormat="1" x14ac:dyDescent="0.2">
      <c r="A54" s="106" t="s">
        <v>591</v>
      </c>
      <c r="B54" s="69">
        <v>0</v>
      </c>
      <c r="C54" s="69">
        <v>0</v>
      </c>
      <c r="D54" s="69">
        <v>0</v>
      </c>
    </row>
    <row r="55" spans="1:4" s="73" customFormat="1" x14ac:dyDescent="0.2">
      <c r="A55" s="43" t="s">
        <v>76</v>
      </c>
      <c r="B55" s="57">
        <f t="shared" ref="B55:C55" si="19">B50-B53-B54</f>
        <v>0</v>
      </c>
      <c r="C55" s="57">
        <f t="shared" si="19"/>
        <v>0</v>
      </c>
      <c r="D55" s="57">
        <f>D50-D53-D54</f>
        <v>0</v>
      </c>
    </row>
    <row r="56" spans="1:4" s="74" customFormat="1" x14ac:dyDescent="0.2">
      <c r="A56" s="106" t="s">
        <v>77</v>
      </c>
      <c r="B56" s="70">
        <f>IF(B55&gt;=0,B55,"")</f>
        <v>0</v>
      </c>
      <c r="C56" s="70">
        <f t="shared" ref="C56:D56" si="20">IF(C55&gt;=0,C55,"")</f>
        <v>0</v>
      </c>
      <c r="D56" s="70">
        <f t="shared" si="20"/>
        <v>0</v>
      </c>
    </row>
    <row r="57" spans="1:4" s="74" customFormat="1" x14ac:dyDescent="0.2">
      <c r="A57" s="106" t="s">
        <v>78</v>
      </c>
      <c r="B57" s="70" t="str">
        <f>IF(B55&lt;0,-B55,"")</f>
        <v/>
      </c>
      <c r="C57" s="70" t="str">
        <f t="shared" ref="C57:D57" si="21">IF(C55&lt;0,-C55,"")</f>
        <v/>
      </c>
      <c r="D57" s="70" t="str">
        <f t="shared" si="21"/>
        <v/>
      </c>
    </row>
    <row r="58" spans="1:4" s="75" customFormat="1" x14ac:dyDescent="0.2">
      <c r="A58" s="175"/>
      <c r="B58" s="44"/>
      <c r="C58" s="44"/>
      <c r="D58" s="44"/>
    </row>
  </sheetData>
  <sheetProtection algorithmName="SHA-512" hashValue="hDM87Ug1n0S3C+94K3BFCwZh5GqUaByLX0UxmrFBxr7/XYR3Qw09gbjxC7KzC00nQy/wWkL6KRGsHpICqMH+hw==" saltValue="gQUibh8KWNY9WXw8uzH0hg==" spinCount="100000" sheet="1" objects="1" scenarios="1" formatColumns="0"/>
  <mergeCells count="1">
    <mergeCell ref="A3:D3"/>
  </mergeCells>
  <pageMargins left="0.54166666666666663" right="0.46875" top="0.75" bottom="0.75" header="0.3" footer="0.3"/>
  <pageSetup paperSize="9" fitToHeight="0"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98"/>
  <sheetViews>
    <sheetView showGridLines="0" topLeftCell="A19" zoomScaleNormal="100" zoomScaleSheetLayoutView="85" workbookViewId="0">
      <selection activeCell="D47" sqref="D47"/>
    </sheetView>
  </sheetViews>
  <sheetFormatPr defaultRowHeight="12.75" x14ac:dyDescent="0.2"/>
  <cols>
    <col min="1" max="1" width="26.85546875" style="81" customWidth="1"/>
    <col min="2" max="4" width="9.140625" style="102" customWidth="1"/>
    <col min="5" max="5" width="2" style="81" customWidth="1"/>
    <col min="6" max="6" width="27.7109375" style="81" customWidth="1"/>
    <col min="7" max="9" width="7.5703125" style="103" customWidth="1"/>
    <col min="10" max="10" width="1.5703125" style="81" customWidth="1"/>
    <col min="11" max="11" width="27.42578125" style="81" customWidth="1"/>
    <col min="12" max="13" width="7.7109375" style="103" customWidth="1"/>
    <col min="14" max="15" width="9.140625" style="82"/>
    <col min="16" max="16" width="10.42578125" style="83" customWidth="1"/>
    <col min="17" max="17" width="9.140625" style="83"/>
    <col min="18" max="16384" width="9.140625" style="157"/>
  </cols>
  <sheetData>
    <row r="1" spans="1:17" s="156" customFormat="1" ht="15" x14ac:dyDescent="0.2">
      <c r="A1" s="412" t="s">
        <v>561</v>
      </c>
      <c r="B1" s="412"/>
      <c r="C1" s="412"/>
      <c r="D1" s="412"/>
      <c r="E1" s="76"/>
      <c r="F1" s="76"/>
      <c r="G1" s="77"/>
      <c r="H1" s="77"/>
      <c r="I1" s="77"/>
      <c r="J1" s="76"/>
      <c r="K1" s="76"/>
      <c r="L1" s="77"/>
      <c r="M1" s="77"/>
      <c r="N1" s="78"/>
      <c r="O1" s="78"/>
      <c r="P1" s="79"/>
      <c r="Q1" s="79"/>
    </row>
    <row r="2" spans="1:17" s="156" customFormat="1" x14ac:dyDescent="0.2">
      <c r="A2" s="170"/>
      <c r="B2" s="170"/>
      <c r="C2" s="170"/>
      <c r="D2" s="170"/>
      <c r="E2" s="76"/>
      <c r="F2" s="170"/>
      <c r="G2" s="170"/>
      <c r="H2" s="170"/>
      <c r="I2" s="170"/>
      <c r="J2" s="76"/>
      <c r="K2" s="170"/>
      <c r="L2" s="170"/>
      <c r="M2" s="170"/>
      <c r="N2" s="78"/>
      <c r="O2" s="78"/>
      <c r="P2" s="79"/>
      <c r="Q2" s="79"/>
    </row>
    <row r="3" spans="1:17" s="386" customFormat="1" ht="24" x14ac:dyDescent="0.2">
      <c r="A3" s="381" t="s">
        <v>511</v>
      </c>
      <c r="B3" s="382" t="str">
        <f>'1A-Bilant'!B5</f>
        <v>N-2</v>
      </c>
      <c r="C3" s="382" t="str">
        <f>'1A-Bilant'!C5</f>
        <v>N-1</v>
      </c>
      <c r="D3" s="382" t="str">
        <f>'1A-Bilant'!D5</f>
        <v>N</v>
      </c>
      <c r="E3" s="383"/>
      <c r="F3" s="381" t="s">
        <v>513</v>
      </c>
      <c r="G3" s="382" t="str">
        <f>'1A-Bilant'!B5</f>
        <v>N-2</v>
      </c>
      <c r="H3" s="382" t="str">
        <f>'1A-Bilant'!C5</f>
        <v>N-1</v>
      </c>
      <c r="I3" s="382" t="str">
        <f>'1A-Bilant'!D5</f>
        <v>N</v>
      </c>
      <c r="J3" s="383"/>
      <c r="K3" s="381" t="s">
        <v>514</v>
      </c>
      <c r="L3" s="382" t="str">
        <f>'1A-Bilant'!C5</f>
        <v>N-1</v>
      </c>
      <c r="M3" s="382" t="str">
        <f>'1A-Bilant'!D5</f>
        <v>N</v>
      </c>
      <c r="N3" s="384"/>
      <c r="O3" s="384"/>
      <c r="P3" s="385"/>
      <c r="Q3" s="385"/>
    </row>
    <row r="4" spans="1:17" s="91" customFormat="1" ht="15.75" x14ac:dyDescent="0.2">
      <c r="A4" s="80" t="s">
        <v>96</v>
      </c>
      <c r="B4" s="85">
        <f>'1A-Bilant'!B18</f>
        <v>0</v>
      </c>
      <c r="C4" s="85">
        <f>'1A-Bilant'!C18</f>
        <v>0</v>
      </c>
      <c r="D4" s="85">
        <f>'1A-Bilant'!D18</f>
        <v>0</v>
      </c>
      <c r="E4" s="86"/>
      <c r="F4" s="80" t="s">
        <v>96</v>
      </c>
      <c r="G4" s="88" t="str">
        <f>IFERROR(B4/B$21,"")</f>
        <v/>
      </c>
      <c r="H4" s="88" t="str">
        <f t="shared" ref="H4:I4" si="0">IFERROR(C4/C$21,"")</f>
        <v/>
      </c>
      <c r="I4" s="88" t="str">
        <f t="shared" si="0"/>
        <v/>
      </c>
      <c r="J4" s="86"/>
      <c r="K4" s="80" t="s">
        <v>96</v>
      </c>
      <c r="L4" s="88" t="str">
        <f>IFERROR((C4-B4)/B4,"")</f>
        <v/>
      </c>
      <c r="M4" s="88" t="str">
        <f>IFERROR((D4-C4)/C4,"")</f>
        <v/>
      </c>
      <c r="N4" s="89"/>
      <c r="O4" s="89"/>
      <c r="P4" s="90"/>
      <c r="Q4" s="90"/>
    </row>
    <row r="5" spans="1:17" s="91" customFormat="1" ht="15.75" x14ac:dyDescent="0.2">
      <c r="A5" s="80" t="s">
        <v>97</v>
      </c>
      <c r="B5" s="85">
        <f>SUM(B6:B9)</f>
        <v>0</v>
      </c>
      <c r="C5" s="85">
        <f t="shared" ref="C5:D5" si="1">SUM(C6:C9)</f>
        <v>0</v>
      </c>
      <c r="D5" s="85">
        <f t="shared" si="1"/>
        <v>0</v>
      </c>
      <c r="E5" s="86"/>
      <c r="F5" s="80" t="s">
        <v>97</v>
      </c>
      <c r="G5" s="88" t="str">
        <f t="shared" ref="G5:G22" si="2">IFERROR(B5/B$21,"")</f>
        <v/>
      </c>
      <c r="H5" s="88" t="str">
        <f t="shared" ref="H5:H22" si="3">IFERROR(C5/C$21,"")</f>
        <v/>
      </c>
      <c r="I5" s="88" t="str">
        <f t="shared" ref="I5:I22" si="4">IFERROR(D5/D$21,"")</f>
        <v/>
      </c>
      <c r="J5" s="86"/>
      <c r="K5" s="80" t="s">
        <v>97</v>
      </c>
      <c r="L5" s="88" t="str">
        <f t="shared" ref="L5:L22" si="5">IFERROR((C5-B5)/B5,"")</f>
        <v/>
      </c>
      <c r="M5" s="88" t="str">
        <f t="shared" ref="M5:M22" si="6">IFERROR((D5-C5)/C5,"")</f>
        <v/>
      </c>
      <c r="N5" s="89"/>
      <c r="O5" s="89"/>
      <c r="P5" s="90"/>
      <c r="Q5" s="90"/>
    </row>
    <row r="6" spans="1:17" s="91" customFormat="1" ht="15.75" x14ac:dyDescent="0.2">
      <c r="A6" s="92" t="s">
        <v>95</v>
      </c>
      <c r="B6" s="93">
        <f>'1A-Bilant'!B25</f>
        <v>0</v>
      </c>
      <c r="C6" s="93">
        <f>'1A-Bilant'!C25</f>
        <v>0</v>
      </c>
      <c r="D6" s="93">
        <f>'1A-Bilant'!D25</f>
        <v>0</v>
      </c>
      <c r="E6" s="86"/>
      <c r="F6" s="92" t="s">
        <v>95</v>
      </c>
      <c r="G6" s="87" t="str">
        <f t="shared" si="2"/>
        <v/>
      </c>
      <c r="H6" s="87" t="str">
        <f t="shared" si="3"/>
        <v/>
      </c>
      <c r="I6" s="87" t="str">
        <f t="shared" si="4"/>
        <v/>
      </c>
      <c r="J6" s="81"/>
      <c r="K6" s="92" t="s">
        <v>95</v>
      </c>
      <c r="L6" s="87" t="str">
        <f t="shared" si="5"/>
        <v/>
      </c>
      <c r="M6" s="87" t="str">
        <f t="shared" si="6"/>
        <v/>
      </c>
      <c r="N6" s="82"/>
      <c r="O6" s="89"/>
      <c r="P6" s="90"/>
      <c r="Q6" s="90"/>
    </row>
    <row r="7" spans="1:17" s="91" customFormat="1" ht="15.75" x14ac:dyDescent="0.2">
      <c r="A7" s="92" t="s">
        <v>94</v>
      </c>
      <c r="B7" s="93">
        <f>'1A-Bilant'!B26</f>
        <v>0</v>
      </c>
      <c r="C7" s="93">
        <f>'1A-Bilant'!C26</f>
        <v>0</v>
      </c>
      <c r="D7" s="93">
        <f>'1A-Bilant'!D26</f>
        <v>0</v>
      </c>
      <c r="E7" s="86"/>
      <c r="F7" s="92" t="s">
        <v>94</v>
      </c>
      <c r="G7" s="87" t="str">
        <f t="shared" si="2"/>
        <v/>
      </c>
      <c r="H7" s="87" t="str">
        <f t="shared" si="3"/>
        <v/>
      </c>
      <c r="I7" s="87" t="str">
        <f t="shared" si="4"/>
        <v/>
      </c>
      <c r="J7" s="81"/>
      <c r="K7" s="92" t="s">
        <v>94</v>
      </c>
      <c r="L7" s="87" t="str">
        <f t="shared" si="5"/>
        <v/>
      </c>
      <c r="M7" s="87" t="str">
        <f t="shared" si="6"/>
        <v/>
      </c>
      <c r="N7" s="82"/>
      <c r="O7" s="89"/>
      <c r="P7" s="90"/>
      <c r="Q7" s="90"/>
    </row>
    <row r="8" spans="1:17" s="91" customFormat="1" ht="15" customHeight="1" x14ac:dyDescent="0.2">
      <c r="A8" s="92" t="s">
        <v>113</v>
      </c>
      <c r="B8" s="93">
        <f>'1A-Bilant'!B30</f>
        <v>0</v>
      </c>
      <c r="C8" s="93">
        <f>'1A-Bilant'!C30</f>
        <v>0</v>
      </c>
      <c r="D8" s="93">
        <f>'1A-Bilant'!D30</f>
        <v>0</v>
      </c>
      <c r="E8" s="86"/>
      <c r="F8" s="92" t="s">
        <v>113</v>
      </c>
      <c r="G8" s="87" t="str">
        <f t="shared" si="2"/>
        <v/>
      </c>
      <c r="H8" s="87" t="str">
        <f t="shared" si="3"/>
        <v/>
      </c>
      <c r="I8" s="87" t="str">
        <f t="shared" si="4"/>
        <v/>
      </c>
      <c r="J8" s="81"/>
      <c r="K8" s="92" t="s">
        <v>113</v>
      </c>
      <c r="L8" s="87" t="str">
        <f t="shared" si="5"/>
        <v/>
      </c>
      <c r="M8" s="87" t="str">
        <f t="shared" si="6"/>
        <v/>
      </c>
      <c r="N8" s="82"/>
      <c r="O8" s="89"/>
      <c r="P8" s="90"/>
      <c r="Q8" s="90"/>
    </row>
    <row r="9" spans="1:17" s="91" customFormat="1" ht="15.75" x14ac:dyDescent="0.2">
      <c r="A9" s="92" t="s">
        <v>93</v>
      </c>
      <c r="B9" s="93">
        <f>'1A-Bilant'!B27+'1A-Bilant'!B28</f>
        <v>0</v>
      </c>
      <c r="C9" s="93">
        <f>'1A-Bilant'!C27+'1A-Bilant'!C28</f>
        <v>0</v>
      </c>
      <c r="D9" s="93">
        <f>'1A-Bilant'!D27+'1A-Bilant'!D28</f>
        <v>0</v>
      </c>
      <c r="E9" s="86"/>
      <c r="F9" s="92" t="s">
        <v>93</v>
      </c>
      <c r="G9" s="87" t="str">
        <f t="shared" si="2"/>
        <v/>
      </c>
      <c r="H9" s="87" t="str">
        <f t="shared" si="3"/>
        <v/>
      </c>
      <c r="I9" s="87" t="str">
        <f t="shared" si="4"/>
        <v/>
      </c>
      <c r="J9" s="81"/>
      <c r="K9" s="92" t="s">
        <v>93</v>
      </c>
      <c r="L9" s="87" t="str">
        <f t="shared" si="5"/>
        <v/>
      </c>
      <c r="M9" s="87" t="str">
        <f t="shared" si="6"/>
        <v/>
      </c>
      <c r="N9" s="82"/>
      <c r="O9" s="89"/>
      <c r="P9" s="90"/>
      <c r="Q9" s="90"/>
    </row>
    <row r="10" spans="1:17" s="91" customFormat="1" ht="15.75" x14ac:dyDescent="0.2">
      <c r="A10" s="80" t="s">
        <v>98</v>
      </c>
      <c r="B10" s="85">
        <f>B4+B5</f>
        <v>0</v>
      </c>
      <c r="C10" s="85">
        <f t="shared" ref="C10:D10" si="7">C4+C5</f>
        <v>0</v>
      </c>
      <c r="D10" s="85">
        <f t="shared" si="7"/>
        <v>0</v>
      </c>
      <c r="E10" s="86"/>
      <c r="F10" s="80" t="s">
        <v>98</v>
      </c>
      <c r="G10" s="88" t="str">
        <f t="shared" si="2"/>
        <v/>
      </c>
      <c r="H10" s="88" t="str">
        <f t="shared" si="3"/>
        <v/>
      </c>
      <c r="I10" s="88" t="str">
        <f t="shared" si="4"/>
        <v/>
      </c>
      <c r="J10" s="86"/>
      <c r="K10" s="80" t="s">
        <v>98</v>
      </c>
      <c r="L10" s="88" t="str">
        <f t="shared" si="5"/>
        <v/>
      </c>
      <c r="M10" s="88" t="str">
        <f t="shared" si="6"/>
        <v/>
      </c>
      <c r="N10" s="89"/>
      <c r="O10" s="89"/>
      <c r="P10" s="90"/>
      <c r="Q10" s="90"/>
    </row>
    <row r="11" spans="1:17" s="91" customFormat="1" ht="15.75" x14ac:dyDescent="0.2">
      <c r="A11" s="80" t="s">
        <v>99</v>
      </c>
      <c r="B11" s="85">
        <f>SUM(B12:B15)</f>
        <v>0</v>
      </c>
      <c r="C11" s="85">
        <f>SUM(C12:C15)</f>
        <v>0</v>
      </c>
      <c r="D11" s="85">
        <f t="shared" ref="D11" si="8">SUM(D12:D15)</f>
        <v>0</v>
      </c>
      <c r="E11" s="86"/>
      <c r="F11" s="80" t="s">
        <v>99</v>
      </c>
      <c r="G11" s="88" t="str">
        <f t="shared" si="2"/>
        <v/>
      </c>
      <c r="H11" s="88" t="str">
        <f t="shared" si="3"/>
        <v/>
      </c>
      <c r="I11" s="88" t="str">
        <f t="shared" si="4"/>
        <v/>
      </c>
      <c r="J11" s="86"/>
      <c r="K11" s="80" t="s">
        <v>99</v>
      </c>
      <c r="L11" s="88" t="str">
        <f t="shared" si="5"/>
        <v/>
      </c>
      <c r="M11" s="88" t="str">
        <f t="shared" si="6"/>
        <v/>
      </c>
      <c r="N11" s="89"/>
      <c r="O11" s="89"/>
      <c r="P11" s="90"/>
      <c r="Q11" s="90"/>
    </row>
    <row r="12" spans="1:17" s="94" customFormat="1" ht="24" x14ac:dyDescent="0.2">
      <c r="A12" s="92" t="s">
        <v>101</v>
      </c>
      <c r="B12" s="93">
        <f>'1A-Bilant'!B34+'1A-Bilant'!B35</f>
        <v>0</v>
      </c>
      <c r="C12" s="93">
        <f>'1A-Bilant'!C34+'1A-Bilant'!C35</f>
        <v>0</v>
      </c>
      <c r="D12" s="93">
        <f>'1A-Bilant'!D34+'1A-Bilant'!D35</f>
        <v>0</v>
      </c>
      <c r="E12" s="81"/>
      <c r="F12" s="92" t="s">
        <v>101</v>
      </c>
      <c r="G12" s="87" t="str">
        <f t="shared" si="2"/>
        <v/>
      </c>
      <c r="H12" s="87" t="str">
        <f t="shared" si="3"/>
        <v/>
      </c>
      <c r="I12" s="87" t="str">
        <f t="shared" si="4"/>
        <v/>
      </c>
      <c r="J12" s="81"/>
      <c r="K12" s="92" t="s">
        <v>101</v>
      </c>
      <c r="L12" s="87" t="str">
        <f t="shared" si="5"/>
        <v/>
      </c>
      <c r="M12" s="87" t="str">
        <f t="shared" si="6"/>
        <v/>
      </c>
      <c r="N12" s="82"/>
      <c r="O12" s="82"/>
      <c r="P12" s="83"/>
      <c r="Q12" s="83"/>
    </row>
    <row r="13" spans="1:17" s="94" customFormat="1" ht="15.75" x14ac:dyDescent="0.2">
      <c r="A13" s="92" t="s">
        <v>26</v>
      </c>
      <c r="B13" s="93">
        <f>'1A-Bilant'!B37+'1A-Bilant'!B38</f>
        <v>0</v>
      </c>
      <c r="C13" s="93">
        <f>'1A-Bilant'!C37+'1A-Bilant'!C38</f>
        <v>0</v>
      </c>
      <c r="D13" s="93">
        <f>'1A-Bilant'!D37+'1A-Bilant'!D38</f>
        <v>0</v>
      </c>
      <c r="E13" s="81"/>
      <c r="F13" s="92" t="s">
        <v>26</v>
      </c>
      <c r="G13" s="87" t="str">
        <f t="shared" si="2"/>
        <v/>
      </c>
      <c r="H13" s="87" t="str">
        <f t="shared" si="3"/>
        <v/>
      </c>
      <c r="I13" s="87" t="str">
        <f t="shared" si="4"/>
        <v/>
      </c>
      <c r="J13" s="81"/>
      <c r="K13" s="92" t="s">
        <v>26</v>
      </c>
      <c r="L13" s="87" t="str">
        <f t="shared" si="5"/>
        <v/>
      </c>
      <c r="M13" s="87" t="str">
        <f t="shared" si="6"/>
        <v/>
      </c>
      <c r="N13" s="82"/>
      <c r="O13" s="82"/>
      <c r="P13" s="83"/>
      <c r="Q13" s="83"/>
    </row>
    <row r="14" spans="1:17" s="94" customFormat="1" ht="15.75" x14ac:dyDescent="0.2">
      <c r="A14" s="92" t="s">
        <v>100</v>
      </c>
      <c r="B14" s="93">
        <f>'1A-Bilant'!B36+'1A-Bilant'!B39+'1A-Bilant'!B40+'1A-Bilant'!B41</f>
        <v>0</v>
      </c>
      <c r="C14" s="93">
        <f>'1A-Bilant'!C36+'1A-Bilant'!C39+'1A-Bilant'!C40+'1A-Bilant'!C41</f>
        <v>0</v>
      </c>
      <c r="D14" s="93">
        <f>'1A-Bilant'!D36+'1A-Bilant'!D39+'1A-Bilant'!D40+'1A-Bilant'!D41</f>
        <v>0</v>
      </c>
      <c r="E14" s="81"/>
      <c r="F14" s="92" t="s">
        <v>100</v>
      </c>
      <c r="G14" s="87" t="str">
        <f t="shared" si="2"/>
        <v/>
      </c>
      <c r="H14" s="87" t="str">
        <f t="shared" si="3"/>
        <v/>
      </c>
      <c r="I14" s="87" t="str">
        <f t="shared" si="4"/>
        <v/>
      </c>
      <c r="J14" s="81"/>
      <c r="K14" s="92" t="s">
        <v>100</v>
      </c>
      <c r="L14" s="87" t="str">
        <f t="shared" si="5"/>
        <v/>
      </c>
      <c r="M14" s="87" t="str">
        <f t="shared" si="6"/>
        <v/>
      </c>
      <c r="N14" s="82"/>
      <c r="O14" s="82"/>
      <c r="P14" s="83"/>
      <c r="Q14" s="83"/>
    </row>
    <row r="15" spans="1:17" s="94" customFormat="1" ht="15.75" x14ac:dyDescent="0.2">
      <c r="A15" s="92" t="s">
        <v>106</v>
      </c>
      <c r="B15" s="93">
        <f>'1A-Bilant'!B56</f>
        <v>0</v>
      </c>
      <c r="C15" s="93">
        <f>'1A-Bilant'!C56</f>
        <v>0</v>
      </c>
      <c r="D15" s="93">
        <f>'1A-Bilant'!D56</f>
        <v>0</v>
      </c>
      <c r="E15" s="81"/>
      <c r="F15" s="92" t="s">
        <v>106</v>
      </c>
      <c r="G15" s="87" t="str">
        <f t="shared" si="2"/>
        <v/>
      </c>
      <c r="H15" s="87" t="str">
        <f t="shared" si="3"/>
        <v/>
      </c>
      <c r="I15" s="87" t="str">
        <f t="shared" si="4"/>
        <v/>
      </c>
      <c r="J15" s="81"/>
      <c r="K15" s="92" t="s">
        <v>106</v>
      </c>
      <c r="L15" s="87" t="str">
        <f t="shared" si="5"/>
        <v/>
      </c>
      <c r="M15" s="87" t="str">
        <f t="shared" si="6"/>
        <v/>
      </c>
      <c r="N15" s="82"/>
      <c r="O15" s="82"/>
      <c r="P15" s="83"/>
      <c r="Q15" s="83"/>
    </row>
    <row r="16" spans="1:17" s="91" customFormat="1" ht="15.75" x14ac:dyDescent="0.2">
      <c r="A16" s="80" t="s">
        <v>102</v>
      </c>
      <c r="B16" s="85">
        <f>SUM(B17:B19)</f>
        <v>0</v>
      </c>
      <c r="C16" s="85">
        <f t="shared" ref="C16:D16" si="9">SUM(C17:C19)</f>
        <v>0</v>
      </c>
      <c r="D16" s="85">
        <f t="shared" si="9"/>
        <v>0</v>
      </c>
      <c r="E16" s="86"/>
      <c r="F16" s="80" t="s">
        <v>102</v>
      </c>
      <c r="G16" s="88" t="str">
        <f t="shared" si="2"/>
        <v/>
      </c>
      <c r="H16" s="88" t="str">
        <f t="shared" si="3"/>
        <v/>
      </c>
      <c r="I16" s="88" t="str">
        <f t="shared" si="4"/>
        <v/>
      </c>
      <c r="J16" s="86"/>
      <c r="K16" s="80" t="s">
        <v>102</v>
      </c>
      <c r="L16" s="88" t="str">
        <f t="shared" si="5"/>
        <v/>
      </c>
      <c r="M16" s="88" t="str">
        <f t="shared" si="6"/>
        <v/>
      </c>
      <c r="N16" s="89"/>
      <c r="O16" s="89"/>
      <c r="P16" s="90"/>
      <c r="Q16" s="90"/>
    </row>
    <row r="17" spans="1:17" s="91" customFormat="1" ht="24" x14ac:dyDescent="0.2">
      <c r="A17" s="92" t="s">
        <v>103</v>
      </c>
      <c r="B17" s="93">
        <f>'1A-Bilant'!B46+'1A-Bilant'!B47</f>
        <v>0</v>
      </c>
      <c r="C17" s="93">
        <f>'1A-Bilant'!C46+'1A-Bilant'!C47</f>
        <v>0</v>
      </c>
      <c r="D17" s="93">
        <f>'1A-Bilant'!D46+'1A-Bilant'!D47</f>
        <v>0</v>
      </c>
      <c r="E17" s="86"/>
      <c r="F17" s="80" t="s">
        <v>103</v>
      </c>
      <c r="G17" s="88" t="str">
        <f t="shared" si="2"/>
        <v/>
      </c>
      <c r="H17" s="88" t="str">
        <f t="shared" si="3"/>
        <v/>
      </c>
      <c r="I17" s="88" t="str">
        <f t="shared" si="4"/>
        <v/>
      </c>
      <c r="J17" s="86"/>
      <c r="K17" s="80" t="s">
        <v>103</v>
      </c>
      <c r="L17" s="88" t="str">
        <f t="shared" si="5"/>
        <v/>
      </c>
      <c r="M17" s="88" t="str">
        <f t="shared" si="6"/>
        <v/>
      </c>
      <c r="N17" s="89"/>
      <c r="O17" s="89"/>
      <c r="P17" s="367"/>
      <c r="Q17" s="90"/>
    </row>
    <row r="18" spans="1:17" s="94" customFormat="1" ht="15.75" x14ac:dyDescent="0.2">
      <c r="A18" s="92" t="s">
        <v>104</v>
      </c>
      <c r="B18" s="93">
        <f>SUM('1A-Bilant'!B48:B53)</f>
        <v>0</v>
      </c>
      <c r="C18" s="93">
        <f>SUM('1A-Bilant'!C48:C53)</f>
        <v>0</v>
      </c>
      <c r="D18" s="93">
        <f>SUM('1A-Bilant'!D48:D53)</f>
        <v>0</v>
      </c>
      <c r="E18" s="81"/>
      <c r="F18" s="92" t="s">
        <v>104</v>
      </c>
      <c r="G18" s="87" t="str">
        <f t="shared" si="2"/>
        <v/>
      </c>
      <c r="H18" s="87" t="str">
        <f t="shared" si="3"/>
        <v/>
      </c>
      <c r="I18" s="87" t="str">
        <f t="shared" si="4"/>
        <v/>
      </c>
      <c r="J18" s="81"/>
      <c r="K18" s="92" t="s">
        <v>104</v>
      </c>
      <c r="L18" s="87" t="str">
        <f t="shared" si="5"/>
        <v/>
      </c>
      <c r="M18" s="87" t="str">
        <f t="shared" si="6"/>
        <v/>
      </c>
      <c r="N18" s="82"/>
      <c r="O18" s="82"/>
      <c r="P18" s="83"/>
      <c r="Q18" s="83"/>
    </row>
    <row r="19" spans="1:17" s="94" customFormat="1" ht="15.75" x14ac:dyDescent="0.2">
      <c r="A19" s="92" t="s">
        <v>107</v>
      </c>
      <c r="B19" s="93">
        <f>'1A-Bilant'!B55</f>
        <v>0</v>
      </c>
      <c r="C19" s="93">
        <f>'1A-Bilant'!C55</f>
        <v>0</v>
      </c>
      <c r="D19" s="93">
        <f>'1A-Bilant'!D55</f>
        <v>0</v>
      </c>
      <c r="E19" s="81"/>
      <c r="F19" s="92" t="s">
        <v>107</v>
      </c>
      <c r="G19" s="87" t="str">
        <f t="shared" si="2"/>
        <v/>
      </c>
      <c r="H19" s="87" t="str">
        <f t="shared" si="3"/>
        <v/>
      </c>
      <c r="I19" s="87" t="str">
        <f t="shared" si="4"/>
        <v/>
      </c>
      <c r="J19" s="81"/>
      <c r="K19" s="92" t="s">
        <v>107</v>
      </c>
      <c r="L19" s="87" t="str">
        <f t="shared" si="5"/>
        <v/>
      </c>
      <c r="M19" s="87" t="str">
        <f t="shared" si="6"/>
        <v/>
      </c>
      <c r="N19" s="82"/>
      <c r="O19" s="82"/>
      <c r="P19" s="83"/>
      <c r="Q19" s="83"/>
    </row>
    <row r="20" spans="1:17" s="91" customFormat="1" ht="15.75" x14ac:dyDescent="0.2">
      <c r="A20" s="80" t="s">
        <v>105</v>
      </c>
      <c r="B20" s="85">
        <f>'1A-Bilant'!B89</f>
        <v>0</v>
      </c>
      <c r="C20" s="85">
        <f>'1A-Bilant'!C89</f>
        <v>0</v>
      </c>
      <c r="D20" s="85">
        <f>'1A-Bilant'!D89</f>
        <v>0</v>
      </c>
      <c r="E20" s="86"/>
      <c r="F20" s="80" t="s">
        <v>105</v>
      </c>
      <c r="G20" s="87" t="str">
        <f t="shared" si="2"/>
        <v/>
      </c>
      <c r="H20" s="88" t="str">
        <f t="shared" si="3"/>
        <v/>
      </c>
      <c r="I20" s="88" t="str">
        <f t="shared" si="4"/>
        <v/>
      </c>
      <c r="J20" s="86"/>
      <c r="K20" s="80" t="s">
        <v>105</v>
      </c>
      <c r="L20" s="88" t="str">
        <f t="shared" si="5"/>
        <v/>
      </c>
      <c r="M20" s="88" t="str">
        <f t="shared" si="6"/>
        <v/>
      </c>
      <c r="N20" s="89"/>
      <c r="O20" s="89"/>
      <c r="P20" s="90"/>
      <c r="Q20" s="90"/>
    </row>
    <row r="21" spans="1:17" s="91" customFormat="1" ht="15.75" x14ac:dyDescent="0.2">
      <c r="A21" s="80" t="str">
        <f>'1A-Bilant'!A93</f>
        <v>TOTAL ACTIV</v>
      </c>
      <c r="B21" s="85">
        <f>B4+B5</f>
        <v>0</v>
      </c>
      <c r="C21" s="85">
        <f t="shared" ref="C21" si="10">C4+C5</f>
        <v>0</v>
      </c>
      <c r="D21" s="85">
        <f>D4+D5</f>
        <v>0</v>
      </c>
      <c r="E21" s="86"/>
      <c r="F21" s="80" t="s">
        <v>43</v>
      </c>
      <c r="G21" s="87" t="str">
        <f t="shared" si="2"/>
        <v/>
      </c>
      <c r="H21" s="88" t="str">
        <f t="shared" si="3"/>
        <v/>
      </c>
      <c r="I21" s="88" t="str">
        <f t="shared" si="4"/>
        <v/>
      </c>
      <c r="J21" s="86"/>
      <c r="K21" s="80" t="s">
        <v>43</v>
      </c>
      <c r="L21" s="88" t="str">
        <f t="shared" si="5"/>
        <v/>
      </c>
      <c r="M21" s="88" t="str">
        <f t="shared" si="6"/>
        <v/>
      </c>
      <c r="N21" s="89"/>
      <c r="O21" s="89"/>
      <c r="P21" s="90"/>
      <c r="Q21" s="90"/>
    </row>
    <row r="22" spans="1:17" s="91" customFormat="1" ht="15.75" x14ac:dyDescent="0.2">
      <c r="A22" s="80" t="str">
        <f>'1A-Bilant'!A94</f>
        <v>TOTAL CAPITALURI SI DATORII</v>
      </c>
      <c r="B22" s="85">
        <f>B11+B16+B20</f>
        <v>0</v>
      </c>
      <c r="C22" s="85">
        <f>C11+C16+C20</f>
        <v>0</v>
      </c>
      <c r="D22" s="85">
        <f>D11+D16+D20</f>
        <v>0</v>
      </c>
      <c r="E22" s="86"/>
      <c r="F22" s="80" t="s">
        <v>44</v>
      </c>
      <c r="G22" s="87" t="str">
        <f t="shared" si="2"/>
        <v/>
      </c>
      <c r="H22" s="88" t="str">
        <f t="shared" si="3"/>
        <v/>
      </c>
      <c r="I22" s="88" t="str">
        <f t="shared" si="4"/>
        <v/>
      </c>
      <c r="J22" s="86"/>
      <c r="K22" s="80" t="s">
        <v>44</v>
      </c>
      <c r="L22" s="88" t="str">
        <f t="shared" si="5"/>
        <v/>
      </c>
      <c r="M22" s="88" t="str">
        <f t="shared" si="6"/>
        <v/>
      </c>
      <c r="N22" s="89"/>
      <c r="O22" s="89"/>
      <c r="P22" s="90"/>
      <c r="Q22" s="90"/>
    </row>
    <row r="23" spans="1:17" s="91" customFormat="1" ht="15.75" x14ac:dyDescent="0.2">
      <c r="A23" s="86"/>
      <c r="B23" s="95"/>
      <c r="C23" s="95"/>
      <c r="D23" s="95"/>
      <c r="E23" s="86"/>
      <c r="F23" s="86"/>
      <c r="G23" s="96"/>
      <c r="H23" s="96"/>
      <c r="I23" s="96"/>
      <c r="J23" s="86"/>
      <c r="K23" s="86"/>
      <c r="L23" s="96"/>
      <c r="M23" s="96"/>
      <c r="N23" s="89"/>
      <c r="O23" s="89"/>
      <c r="P23" s="90"/>
      <c r="Q23" s="90"/>
    </row>
    <row r="24" spans="1:17" s="387" customFormat="1" ht="24" x14ac:dyDescent="0.2">
      <c r="A24" s="381" t="s">
        <v>512</v>
      </c>
      <c r="B24" s="382" t="str">
        <f>'1A-Bilant'!B5</f>
        <v>N-2</v>
      </c>
      <c r="C24" s="382" t="str">
        <f>'1A-Bilant'!C5</f>
        <v>N-1</v>
      </c>
      <c r="D24" s="382" t="str">
        <f>'1A-Bilant'!D5</f>
        <v>N</v>
      </c>
      <c r="E24" s="383"/>
      <c r="F24" s="381" t="s">
        <v>515</v>
      </c>
      <c r="G24" s="382" t="str">
        <f>'1A-Bilant'!B5</f>
        <v>N-2</v>
      </c>
      <c r="H24" s="382" t="str">
        <f>'1A-Bilant'!C5</f>
        <v>N-1</v>
      </c>
      <c r="I24" s="382" t="str">
        <f>'1A-Bilant'!D5</f>
        <v>N</v>
      </c>
      <c r="J24" s="383"/>
      <c r="K24" s="381" t="s">
        <v>514</v>
      </c>
      <c r="L24" s="382" t="str">
        <f>'1A-Bilant'!C5</f>
        <v>N-1</v>
      </c>
      <c r="M24" s="382" t="str">
        <f>'1A-Bilant'!D5</f>
        <v>N</v>
      </c>
      <c r="N24" s="384"/>
      <c r="O24" s="384"/>
      <c r="P24" s="385"/>
      <c r="Q24" s="385"/>
    </row>
    <row r="25" spans="1:17" s="91" customFormat="1" ht="15.75" x14ac:dyDescent="0.2">
      <c r="A25" s="80" t="str">
        <f>'1B-ContPP'!A6</f>
        <v>Cifra de afaceri neta</v>
      </c>
      <c r="B25" s="85">
        <f>'1B-ContPP'!B6</f>
        <v>0</v>
      </c>
      <c r="C25" s="85">
        <f>'1B-ContPP'!C6</f>
        <v>0</v>
      </c>
      <c r="D25" s="85">
        <f>'1B-ContPP'!D6</f>
        <v>0</v>
      </c>
      <c r="E25" s="86"/>
      <c r="F25" s="80" t="s">
        <v>54</v>
      </c>
      <c r="G25" s="88" t="str">
        <f>IFERROR(B25/B$25,"")</f>
        <v/>
      </c>
      <c r="H25" s="88" t="str">
        <f t="shared" ref="H25:I25" si="11">IFERROR(C25/C$25,"")</f>
        <v/>
      </c>
      <c r="I25" s="88" t="str">
        <f t="shared" si="11"/>
        <v/>
      </c>
      <c r="J25" s="86"/>
      <c r="K25" s="80" t="s">
        <v>54</v>
      </c>
      <c r="L25" s="88" t="str">
        <f>IFERROR((C25-B25)/B25,"")</f>
        <v/>
      </c>
      <c r="M25" s="88" t="str">
        <f>IFERROR((D25-C25)/C25,"")</f>
        <v/>
      </c>
      <c r="N25" s="89"/>
      <c r="O25" s="89"/>
      <c r="P25" s="90"/>
      <c r="Q25" s="90"/>
    </row>
    <row r="26" spans="1:17" s="94" customFormat="1" ht="15.75" x14ac:dyDescent="0.2">
      <c r="A26" s="92" t="str">
        <f>'1B-ContPP'!A12</f>
        <v>Alte venituri din exploatare</v>
      </c>
      <c r="B26" s="93">
        <f>'1B-ContPP'!B12</f>
        <v>0</v>
      </c>
      <c r="C26" s="93">
        <f>'1B-ContPP'!C12</f>
        <v>0</v>
      </c>
      <c r="D26" s="93">
        <f>'1B-ContPP'!D12</f>
        <v>0</v>
      </c>
      <c r="E26" s="81"/>
      <c r="F26" s="92" t="s">
        <v>79</v>
      </c>
      <c r="G26" s="87" t="str">
        <f t="shared" ref="G26:G45" si="12">IFERROR(B26/B$25,"")</f>
        <v/>
      </c>
      <c r="H26" s="87" t="str">
        <f t="shared" ref="H26:H50" si="13">IFERROR(C26/C$25,"")</f>
        <v/>
      </c>
      <c r="I26" s="87" t="str">
        <f t="shared" ref="I26:I50" si="14">IFERROR(D26/D$25,"")</f>
        <v/>
      </c>
      <c r="J26" s="81"/>
      <c r="K26" s="92" t="s">
        <v>79</v>
      </c>
      <c r="L26" s="87" t="str">
        <f t="shared" ref="L26:L49" si="15">IFERROR((C26-B26)/B26,"")</f>
        <v/>
      </c>
      <c r="M26" s="87" t="str">
        <f t="shared" ref="M26:M44" si="16">IFERROR((D26-C26)/C26,"")</f>
        <v/>
      </c>
      <c r="N26" s="82"/>
      <c r="O26" s="82"/>
      <c r="P26" s="83"/>
      <c r="Q26" s="83"/>
    </row>
    <row r="27" spans="1:17" s="91" customFormat="1" ht="15.75" x14ac:dyDescent="0.2">
      <c r="A27" s="80" t="str">
        <f>'1B-ContPP'!A13</f>
        <v>Venituri din exploatare - total</v>
      </c>
      <c r="B27" s="85">
        <f>'1B-ContPP'!B13</f>
        <v>0</v>
      </c>
      <c r="C27" s="85">
        <f>'1B-ContPP'!C13</f>
        <v>0</v>
      </c>
      <c r="D27" s="85">
        <f>'1B-ContPP'!D13</f>
        <v>0</v>
      </c>
      <c r="E27" s="86"/>
      <c r="F27" s="80" t="s">
        <v>80</v>
      </c>
      <c r="G27" s="88" t="str">
        <f>IFERROR(B27/B$25,"")</f>
        <v/>
      </c>
      <c r="H27" s="88" t="str">
        <f t="shared" si="13"/>
        <v/>
      </c>
      <c r="I27" s="88" t="str">
        <f t="shared" si="14"/>
        <v/>
      </c>
      <c r="J27" s="86"/>
      <c r="K27" s="80" t="s">
        <v>80</v>
      </c>
      <c r="L27" s="88" t="str">
        <f t="shared" si="15"/>
        <v/>
      </c>
      <c r="M27" s="88" t="str">
        <f t="shared" si="16"/>
        <v/>
      </c>
      <c r="N27" s="89"/>
      <c r="O27" s="89"/>
      <c r="P27" s="90"/>
      <c r="Q27" s="90"/>
    </row>
    <row r="28" spans="1:17" s="94" customFormat="1" ht="24" x14ac:dyDescent="0.2">
      <c r="A28" s="97" t="s">
        <v>111</v>
      </c>
      <c r="B28" s="93">
        <f>SUM('1B-ContPP'!B14:B19)+'1B-ContPP'!B22</f>
        <v>0</v>
      </c>
      <c r="C28" s="93">
        <f>SUM('1B-ContPP'!C14:C19)+'1B-ContPP'!C22</f>
        <v>0</v>
      </c>
      <c r="D28" s="93">
        <f>SUM('1B-ContPP'!D14:D19)+'1B-ContPP'!D22</f>
        <v>0</v>
      </c>
      <c r="E28" s="81"/>
      <c r="F28" s="92" t="s">
        <v>111</v>
      </c>
      <c r="G28" s="87" t="str">
        <f t="shared" si="12"/>
        <v/>
      </c>
      <c r="H28" s="87" t="str">
        <f t="shared" si="13"/>
        <v/>
      </c>
      <c r="I28" s="87" t="str">
        <f t="shared" si="14"/>
        <v/>
      </c>
      <c r="J28" s="81"/>
      <c r="K28" s="92" t="s">
        <v>111</v>
      </c>
      <c r="L28" s="87" t="str">
        <f t="shared" si="15"/>
        <v/>
      </c>
      <c r="M28" s="87" t="str">
        <f t="shared" si="16"/>
        <v/>
      </c>
      <c r="N28" s="82"/>
      <c r="O28" s="82"/>
      <c r="P28" s="83"/>
      <c r="Q28" s="83"/>
    </row>
    <row r="29" spans="1:17" s="101" customFormat="1" ht="36" x14ac:dyDescent="0.2">
      <c r="A29" s="92" t="s">
        <v>112</v>
      </c>
      <c r="B29" s="93">
        <f>'1B-ContPP'!B20+'1B-ContPP'!B21+'1B-ContPP'!B23</f>
        <v>0</v>
      </c>
      <c r="C29" s="93">
        <f>'1B-ContPP'!C20+'1B-ContPP'!C21+'1B-ContPP'!C23</f>
        <v>0</v>
      </c>
      <c r="D29" s="93">
        <f>'1B-ContPP'!D20+'1B-ContPP'!D21+'1B-ContPP'!D23</f>
        <v>0</v>
      </c>
      <c r="E29" s="98"/>
      <c r="F29" s="92" t="s">
        <v>112</v>
      </c>
      <c r="G29" s="87" t="str">
        <f t="shared" si="12"/>
        <v/>
      </c>
      <c r="H29" s="87" t="str">
        <f t="shared" si="13"/>
        <v/>
      </c>
      <c r="I29" s="87" t="str">
        <f t="shared" si="14"/>
        <v/>
      </c>
      <c r="J29" s="81"/>
      <c r="K29" s="92" t="s">
        <v>112</v>
      </c>
      <c r="L29" s="87" t="str">
        <f t="shared" si="15"/>
        <v/>
      </c>
      <c r="M29" s="87" t="str">
        <f t="shared" si="16"/>
        <v/>
      </c>
      <c r="N29" s="99"/>
      <c r="O29" s="99"/>
      <c r="P29" s="100"/>
      <c r="Q29" s="100"/>
    </row>
    <row r="30" spans="1:17" s="91" customFormat="1" ht="15.75" x14ac:dyDescent="0.2">
      <c r="A30" s="80" t="str">
        <f>'1B-ContPP'!A24</f>
        <v>Cheltuieli din exploatare - total</v>
      </c>
      <c r="B30" s="85">
        <f>'1B-ContPP'!B24</f>
        <v>0</v>
      </c>
      <c r="C30" s="85">
        <f>'1B-ContPP'!C24</f>
        <v>0</v>
      </c>
      <c r="D30" s="85">
        <f>'1B-ContPP'!D24</f>
        <v>0</v>
      </c>
      <c r="E30" s="86"/>
      <c r="F30" s="80" t="s">
        <v>88</v>
      </c>
      <c r="G30" s="88" t="str">
        <f t="shared" si="12"/>
        <v/>
      </c>
      <c r="H30" s="88" t="str">
        <f t="shared" si="13"/>
        <v/>
      </c>
      <c r="I30" s="88" t="str">
        <f t="shared" si="14"/>
        <v/>
      </c>
      <c r="J30" s="86"/>
      <c r="K30" s="80" t="s">
        <v>88</v>
      </c>
      <c r="L30" s="88" t="str">
        <f t="shared" si="15"/>
        <v/>
      </c>
      <c r="M30" s="88" t="str">
        <f t="shared" si="16"/>
        <v/>
      </c>
      <c r="N30" s="89"/>
      <c r="O30" s="89"/>
      <c r="P30" s="90"/>
      <c r="Q30" s="90"/>
    </row>
    <row r="31" spans="1:17" s="94" customFormat="1" ht="15.75" x14ac:dyDescent="0.2">
      <c r="A31" s="80" t="str">
        <f>'1B-ContPP'!A25</f>
        <v>Rezultatul din exploatare</v>
      </c>
      <c r="B31" s="85">
        <f>'1B-ContPP'!B25</f>
        <v>0</v>
      </c>
      <c r="C31" s="85">
        <f>'1B-ContPP'!C25</f>
        <v>0</v>
      </c>
      <c r="D31" s="85">
        <f>'1B-ContPP'!D25</f>
        <v>0</v>
      </c>
      <c r="E31" s="81"/>
      <c r="F31" s="80" t="s">
        <v>55</v>
      </c>
      <c r="G31" s="88" t="str">
        <f t="shared" si="12"/>
        <v/>
      </c>
      <c r="H31" s="88" t="str">
        <f t="shared" si="13"/>
        <v/>
      </c>
      <c r="I31" s="88" t="str">
        <f t="shared" si="14"/>
        <v/>
      </c>
      <c r="J31" s="86"/>
      <c r="K31" s="80" t="s">
        <v>55</v>
      </c>
      <c r="L31" s="88" t="str">
        <f t="shared" si="15"/>
        <v/>
      </c>
      <c r="M31" s="88" t="str">
        <f t="shared" si="16"/>
        <v/>
      </c>
      <c r="N31" s="82"/>
      <c r="O31" s="82"/>
      <c r="P31" s="83"/>
      <c r="Q31" s="83"/>
    </row>
    <row r="32" spans="1:17" s="94" customFormat="1" ht="15.75" x14ac:dyDescent="0.2">
      <c r="A32" s="80" t="str">
        <f>'1B-ContPP'!A32</f>
        <v>Venituri financiare</v>
      </c>
      <c r="B32" s="85">
        <f>'1B-ContPP'!B32</f>
        <v>0</v>
      </c>
      <c r="C32" s="85">
        <f>'1B-ContPP'!C32</f>
        <v>0</v>
      </c>
      <c r="D32" s="85">
        <f>'1B-ContPP'!D32</f>
        <v>0</v>
      </c>
      <c r="E32" s="81"/>
      <c r="F32" s="80" t="s">
        <v>58</v>
      </c>
      <c r="G32" s="88" t="str">
        <f t="shared" si="12"/>
        <v/>
      </c>
      <c r="H32" s="88" t="str">
        <f t="shared" si="13"/>
        <v/>
      </c>
      <c r="I32" s="88" t="str">
        <f t="shared" si="14"/>
        <v/>
      </c>
      <c r="J32" s="86"/>
      <c r="K32" s="80" t="s">
        <v>58</v>
      </c>
      <c r="L32" s="88" t="str">
        <f t="shared" si="15"/>
        <v/>
      </c>
      <c r="M32" s="88" t="str">
        <f t="shared" si="16"/>
        <v/>
      </c>
      <c r="N32" s="82"/>
      <c r="O32" s="82"/>
      <c r="P32" s="83"/>
      <c r="Q32" s="83"/>
    </row>
    <row r="33" spans="1:17" s="94" customFormat="1" ht="48" x14ac:dyDescent="0.2">
      <c r="A33" s="92" t="str">
        <f>'1B-ContPP'!A33</f>
        <v>Ajustări de valoare privind imobilizările financiare şi investiţiile financiare deţinute ca active circulante</v>
      </c>
      <c r="B33" s="93">
        <f>'1B-ContPP'!B33</f>
        <v>0</v>
      </c>
      <c r="C33" s="93">
        <f>'1B-ContPP'!C33</f>
        <v>0</v>
      </c>
      <c r="D33" s="93">
        <f>'1B-ContPP'!D33</f>
        <v>0</v>
      </c>
      <c r="E33" s="81"/>
      <c r="F33" s="92" t="s">
        <v>89</v>
      </c>
      <c r="G33" s="87" t="str">
        <f t="shared" si="12"/>
        <v/>
      </c>
      <c r="H33" s="87" t="str">
        <f t="shared" si="13"/>
        <v/>
      </c>
      <c r="I33" s="87" t="str">
        <f t="shared" si="14"/>
        <v/>
      </c>
      <c r="J33" s="81"/>
      <c r="K33" s="92" t="s">
        <v>89</v>
      </c>
      <c r="L33" s="87" t="str">
        <f t="shared" si="15"/>
        <v/>
      </c>
      <c r="M33" s="87" t="str">
        <f t="shared" si="16"/>
        <v/>
      </c>
      <c r="N33" s="82"/>
      <c r="O33" s="82"/>
      <c r="P33" s="83"/>
      <c r="Q33" s="83"/>
    </row>
    <row r="34" spans="1:17" s="94" customFormat="1" ht="15.75" x14ac:dyDescent="0.2">
      <c r="A34" s="92" t="str">
        <f>'1B-ContPP'!A34</f>
        <v xml:space="preserve">Cheltuieli privind dobânzile </v>
      </c>
      <c r="B34" s="93">
        <f>'1B-ContPP'!B34</f>
        <v>0</v>
      </c>
      <c r="C34" s="93">
        <f>'1B-ContPP'!C34</f>
        <v>0</v>
      </c>
      <c r="D34" s="93">
        <f>'1B-ContPP'!D34</f>
        <v>0</v>
      </c>
      <c r="E34" s="81"/>
      <c r="F34" s="92" t="s">
        <v>90</v>
      </c>
      <c r="G34" s="87" t="str">
        <f t="shared" si="12"/>
        <v/>
      </c>
      <c r="H34" s="87" t="str">
        <f t="shared" si="13"/>
        <v/>
      </c>
      <c r="I34" s="87" t="str">
        <f t="shared" si="14"/>
        <v/>
      </c>
      <c r="J34" s="81"/>
      <c r="K34" s="92" t="s">
        <v>90</v>
      </c>
      <c r="L34" s="87" t="str">
        <f t="shared" si="15"/>
        <v/>
      </c>
      <c r="M34" s="87" t="str">
        <f t="shared" si="16"/>
        <v/>
      </c>
      <c r="N34" s="82"/>
      <c r="O34" s="82"/>
      <c r="P34" s="83"/>
      <c r="Q34" s="83"/>
    </row>
    <row r="35" spans="1:17" s="94" customFormat="1" ht="15.75" x14ac:dyDescent="0.2">
      <c r="A35" s="92" t="str">
        <f>'1B-ContPP'!A35</f>
        <v xml:space="preserve">Alte cheltuieli financiare  </v>
      </c>
      <c r="B35" s="93">
        <f>'1B-ContPP'!B35</f>
        <v>0</v>
      </c>
      <c r="C35" s="93">
        <f>'1B-ContPP'!C35</f>
        <v>0</v>
      </c>
      <c r="D35" s="93">
        <f>'1B-ContPP'!D35</f>
        <v>0</v>
      </c>
      <c r="E35" s="81"/>
      <c r="F35" s="92" t="s">
        <v>91</v>
      </c>
      <c r="G35" s="87" t="str">
        <f t="shared" si="12"/>
        <v/>
      </c>
      <c r="H35" s="87" t="str">
        <f t="shared" si="13"/>
        <v/>
      </c>
      <c r="I35" s="87" t="str">
        <f t="shared" si="14"/>
        <v/>
      </c>
      <c r="J35" s="81"/>
      <c r="K35" s="92" t="s">
        <v>91</v>
      </c>
      <c r="L35" s="87" t="str">
        <f t="shared" si="15"/>
        <v/>
      </c>
      <c r="M35" s="87" t="str">
        <f t="shared" si="16"/>
        <v/>
      </c>
      <c r="N35" s="82"/>
      <c r="O35" s="82"/>
      <c r="P35" s="83"/>
      <c r="Q35" s="83"/>
    </row>
    <row r="36" spans="1:17" s="91" customFormat="1" ht="15.75" x14ac:dyDescent="0.2">
      <c r="A36" s="80" t="str">
        <f>'1B-ContPP'!A36</f>
        <v>Cheltuieli financiare</v>
      </c>
      <c r="B36" s="85">
        <f>'1B-ContPP'!B36</f>
        <v>0</v>
      </c>
      <c r="C36" s="85">
        <f>'1B-ContPP'!C36</f>
        <v>0</v>
      </c>
      <c r="D36" s="85">
        <f>'1B-ContPP'!D36</f>
        <v>0</v>
      </c>
      <c r="E36" s="86"/>
      <c r="F36" s="80" t="s">
        <v>59</v>
      </c>
      <c r="G36" s="88" t="str">
        <f t="shared" si="12"/>
        <v/>
      </c>
      <c r="H36" s="88" t="str">
        <f t="shared" si="13"/>
        <v/>
      </c>
      <c r="I36" s="88" t="str">
        <f t="shared" si="14"/>
        <v/>
      </c>
      <c r="J36" s="86"/>
      <c r="K36" s="80" t="s">
        <v>59</v>
      </c>
      <c r="L36" s="88" t="str">
        <f t="shared" si="15"/>
        <v/>
      </c>
      <c r="M36" s="88" t="str">
        <f t="shared" si="16"/>
        <v/>
      </c>
      <c r="N36" s="89"/>
      <c r="O36" s="89"/>
      <c r="P36" s="90"/>
      <c r="Q36" s="90"/>
    </row>
    <row r="37" spans="1:17" s="94" customFormat="1" ht="15.75" x14ac:dyDescent="0.2">
      <c r="A37" s="92" t="str">
        <f>'1B-ContPP'!A37</f>
        <v>Rezultatul financiar</v>
      </c>
      <c r="B37" s="93">
        <f>'1B-ContPP'!B37</f>
        <v>0</v>
      </c>
      <c r="C37" s="93">
        <f>'1B-ContPP'!C37</f>
        <v>0</v>
      </c>
      <c r="D37" s="93">
        <f>'1B-ContPP'!D37</f>
        <v>0</v>
      </c>
      <c r="E37" s="81"/>
      <c r="F37" s="92" t="s">
        <v>60</v>
      </c>
      <c r="G37" s="87" t="str">
        <f t="shared" si="12"/>
        <v/>
      </c>
      <c r="H37" s="87" t="str">
        <f t="shared" si="13"/>
        <v/>
      </c>
      <c r="I37" s="87" t="str">
        <f t="shared" si="14"/>
        <v/>
      </c>
      <c r="J37" s="81"/>
      <c r="K37" s="92" t="s">
        <v>60</v>
      </c>
      <c r="L37" s="87" t="str">
        <f t="shared" si="15"/>
        <v/>
      </c>
      <c r="M37" s="87" t="str">
        <f t="shared" si="16"/>
        <v/>
      </c>
      <c r="N37" s="82"/>
      <c r="O37" s="82"/>
      <c r="P37" s="83"/>
      <c r="Q37" s="83"/>
    </row>
    <row r="38" spans="1:17" s="91" customFormat="1" ht="15.75" x14ac:dyDescent="0.2">
      <c r="A38" s="80" t="str">
        <f>'1B-ContPP'!A40</f>
        <v>Rezultatul curent</v>
      </c>
      <c r="B38" s="85">
        <f>'1B-ContPP'!B40</f>
        <v>0</v>
      </c>
      <c r="C38" s="85">
        <f>'1B-ContPP'!C40</f>
        <v>0</v>
      </c>
      <c r="D38" s="85">
        <f>'1B-ContPP'!D40</f>
        <v>0</v>
      </c>
      <c r="E38" s="86"/>
      <c r="F38" s="80" t="s">
        <v>63</v>
      </c>
      <c r="G38" s="88" t="str">
        <f t="shared" si="12"/>
        <v/>
      </c>
      <c r="H38" s="88" t="str">
        <f t="shared" si="13"/>
        <v/>
      </c>
      <c r="I38" s="88" t="str">
        <f t="shared" si="14"/>
        <v/>
      </c>
      <c r="J38" s="86"/>
      <c r="K38" s="80" t="s">
        <v>63</v>
      </c>
      <c r="L38" s="88" t="str">
        <f t="shared" si="15"/>
        <v/>
      </c>
      <c r="M38" s="88" t="str">
        <f t="shared" si="16"/>
        <v/>
      </c>
      <c r="N38" s="89"/>
      <c r="O38" s="89"/>
      <c r="P38" s="90"/>
      <c r="Q38" s="90"/>
    </row>
    <row r="39" spans="1:17" s="91" customFormat="1" ht="15.75" x14ac:dyDescent="0.2">
      <c r="A39" s="80" t="str">
        <f>'1B-ContPP'!A43</f>
        <v>Venituri extraordinare</v>
      </c>
      <c r="B39" s="85">
        <f>'1B-ContPP'!B43</f>
        <v>0</v>
      </c>
      <c r="C39" s="85">
        <f>'1B-ContPP'!C43</f>
        <v>0</v>
      </c>
      <c r="D39" s="85">
        <f>'1B-ContPP'!D43</f>
        <v>0</v>
      </c>
      <c r="E39" s="86"/>
      <c r="F39" s="80" t="s">
        <v>66</v>
      </c>
      <c r="G39" s="88" t="str">
        <f t="shared" si="12"/>
        <v/>
      </c>
      <c r="H39" s="88" t="str">
        <f t="shared" si="13"/>
        <v/>
      </c>
      <c r="I39" s="88" t="str">
        <f t="shared" si="14"/>
        <v/>
      </c>
      <c r="J39" s="86"/>
      <c r="K39" s="80" t="s">
        <v>66</v>
      </c>
      <c r="L39" s="88" t="str">
        <f t="shared" si="15"/>
        <v/>
      </c>
      <c r="M39" s="88" t="str">
        <f t="shared" si="16"/>
        <v/>
      </c>
      <c r="N39" s="89"/>
      <c r="O39" s="89"/>
      <c r="P39" s="90"/>
      <c r="Q39" s="90"/>
    </row>
    <row r="40" spans="1:17" s="91" customFormat="1" ht="15.75" x14ac:dyDescent="0.2">
      <c r="A40" s="80" t="str">
        <f>'1B-ContPP'!A44</f>
        <v>Cheltuieli extraordinare</v>
      </c>
      <c r="B40" s="85">
        <f>'1B-ContPP'!B44</f>
        <v>0</v>
      </c>
      <c r="C40" s="85">
        <f>'1B-ContPP'!C44</f>
        <v>0</v>
      </c>
      <c r="D40" s="85">
        <f>'1B-ContPP'!D44</f>
        <v>0</v>
      </c>
      <c r="E40" s="86"/>
      <c r="F40" s="80" t="s">
        <v>67</v>
      </c>
      <c r="G40" s="88" t="str">
        <f t="shared" si="12"/>
        <v/>
      </c>
      <c r="H40" s="88" t="str">
        <f t="shared" si="13"/>
        <v/>
      </c>
      <c r="I40" s="88" t="str">
        <f t="shared" si="14"/>
        <v/>
      </c>
      <c r="J40" s="86"/>
      <c r="K40" s="80" t="s">
        <v>67</v>
      </c>
      <c r="L40" s="88" t="str">
        <f t="shared" si="15"/>
        <v/>
      </c>
      <c r="M40" s="88" t="str">
        <f t="shared" si="16"/>
        <v/>
      </c>
      <c r="N40" s="89"/>
      <c r="O40" s="89"/>
      <c r="P40" s="90"/>
      <c r="Q40" s="90"/>
    </row>
    <row r="41" spans="1:17" s="91" customFormat="1" ht="15.75" x14ac:dyDescent="0.2">
      <c r="A41" s="80" t="str">
        <f>'1B-ContPP'!A45</f>
        <v>Rezultatul extraordinar</v>
      </c>
      <c r="B41" s="85">
        <f>'1B-ContPP'!B45</f>
        <v>0</v>
      </c>
      <c r="C41" s="85">
        <f>'1B-ContPP'!C45</f>
        <v>0</v>
      </c>
      <c r="D41" s="85">
        <f>'1B-ContPP'!D45</f>
        <v>0</v>
      </c>
      <c r="E41" s="86"/>
      <c r="F41" s="80" t="s">
        <v>68</v>
      </c>
      <c r="G41" s="88" t="str">
        <f t="shared" si="12"/>
        <v/>
      </c>
      <c r="H41" s="88" t="str">
        <f t="shared" si="13"/>
        <v/>
      </c>
      <c r="I41" s="88" t="str">
        <f t="shared" si="14"/>
        <v/>
      </c>
      <c r="J41" s="86"/>
      <c r="K41" s="80" t="s">
        <v>68</v>
      </c>
      <c r="L41" s="88" t="str">
        <f t="shared" si="15"/>
        <v/>
      </c>
      <c r="M41" s="88" t="str">
        <f t="shared" si="16"/>
        <v/>
      </c>
      <c r="N41" s="89"/>
      <c r="O41" s="89"/>
      <c r="P41" s="90"/>
      <c r="Q41" s="90"/>
    </row>
    <row r="42" spans="1:17" s="91" customFormat="1" ht="15.75" x14ac:dyDescent="0.2">
      <c r="A42" s="80" t="str">
        <f>'1B-ContPP'!A48</f>
        <v>Venituri totale</v>
      </c>
      <c r="B42" s="85">
        <f>'1B-ContPP'!B48</f>
        <v>0</v>
      </c>
      <c r="C42" s="85">
        <f>'1B-ContPP'!C48</f>
        <v>0</v>
      </c>
      <c r="D42" s="85">
        <f>'1B-ContPP'!D48</f>
        <v>0</v>
      </c>
      <c r="E42" s="86"/>
      <c r="F42" s="80" t="s">
        <v>71</v>
      </c>
      <c r="G42" s="88" t="str">
        <f t="shared" si="12"/>
        <v/>
      </c>
      <c r="H42" s="88" t="str">
        <f t="shared" si="13"/>
        <v/>
      </c>
      <c r="I42" s="88" t="str">
        <f t="shared" si="14"/>
        <v/>
      </c>
      <c r="J42" s="86"/>
      <c r="K42" s="80" t="s">
        <v>71</v>
      </c>
      <c r="L42" s="88" t="str">
        <f t="shared" si="15"/>
        <v/>
      </c>
      <c r="M42" s="88" t="str">
        <f t="shared" si="16"/>
        <v/>
      </c>
      <c r="N42" s="89"/>
      <c r="O42" s="89"/>
      <c r="P42" s="90"/>
      <c r="Q42" s="90"/>
    </row>
    <row r="43" spans="1:17" s="94" customFormat="1" ht="15.75" x14ac:dyDescent="0.2">
      <c r="A43" s="80" t="str">
        <f>'1B-ContPP'!A49</f>
        <v>Cheltuieli totale</v>
      </c>
      <c r="B43" s="85">
        <f>'1B-ContPP'!B49</f>
        <v>0</v>
      </c>
      <c r="C43" s="85">
        <f>'1B-ContPP'!C49</f>
        <v>0</v>
      </c>
      <c r="D43" s="85">
        <f>'1B-ContPP'!D49</f>
        <v>0</v>
      </c>
      <c r="E43" s="81"/>
      <c r="F43" s="80" t="s">
        <v>72</v>
      </c>
      <c r="G43" s="88" t="str">
        <f t="shared" si="12"/>
        <v/>
      </c>
      <c r="H43" s="88" t="str">
        <f t="shared" si="13"/>
        <v/>
      </c>
      <c r="I43" s="88" t="str">
        <f t="shared" si="14"/>
        <v/>
      </c>
      <c r="J43" s="86"/>
      <c r="K43" s="80" t="s">
        <v>72</v>
      </c>
      <c r="L43" s="88" t="str">
        <f t="shared" si="15"/>
        <v/>
      </c>
      <c r="M43" s="88" t="str">
        <f t="shared" si="16"/>
        <v/>
      </c>
      <c r="N43" s="82"/>
      <c r="O43" s="82"/>
      <c r="P43" s="83"/>
      <c r="Q43" s="83"/>
    </row>
    <row r="44" spans="1:17" s="91" customFormat="1" ht="15.75" x14ac:dyDescent="0.2">
      <c r="A44" s="80" t="str">
        <f>'1B-ContPP'!A50</f>
        <v>Rezultatul brut</v>
      </c>
      <c r="B44" s="85">
        <f>'1B-ContPP'!B50</f>
        <v>0</v>
      </c>
      <c r="C44" s="85">
        <f>'1B-ContPP'!C50</f>
        <v>0</v>
      </c>
      <c r="D44" s="85">
        <f>'1B-ContPP'!D50</f>
        <v>0</v>
      </c>
      <c r="E44" s="86"/>
      <c r="F44" s="80" t="s">
        <v>73</v>
      </c>
      <c r="G44" s="88" t="str">
        <f t="shared" si="12"/>
        <v/>
      </c>
      <c r="H44" s="88" t="str">
        <f t="shared" si="13"/>
        <v/>
      </c>
      <c r="I44" s="88" t="str">
        <f t="shared" si="14"/>
        <v/>
      </c>
      <c r="J44" s="86"/>
      <c r="K44" s="80" t="s">
        <v>73</v>
      </c>
      <c r="L44" s="88" t="str">
        <f t="shared" si="15"/>
        <v/>
      </c>
      <c r="M44" s="88" t="str">
        <f t="shared" si="16"/>
        <v/>
      </c>
      <c r="N44" s="89"/>
      <c r="O44" s="89"/>
      <c r="P44" s="90"/>
      <c r="Q44" s="90"/>
    </row>
    <row r="45" spans="1:17" s="94" customFormat="1" ht="15.75" x14ac:dyDescent="0.2">
      <c r="A45" s="92" t="str">
        <f>'1B-ContPP'!A53</f>
        <v>Impozit pe profit</v>
      </c>
      <c r="B45" s="93">
        <f>'1B-ContPP'!B53</f>
        <v>0</v>
      </c>
      <c r="C45" s="93">
        <f>'1B-ContPP'!C53</f>
        <v>0</v>
      </c>
      <c r="D45" s="93">
        <f>'1B-ContPP'!D53</f>
        <v>0</v>
      </c>
      <c r="E45" s="81"/>
      <c r="F45" s="92" t="s">
        <v>92</v>
      </c>
      <c r="G45" s="87" t="str">
        <f t="shared" si="12"/>
        <v/>
      </c>
      <c r="H45" s="87" t="str">
        <f t="shared" si="13"/>
        <v/>
      </c>
      <c r="I45" s="87" t="str">
        <f t="shared" si="14"/>
        <v/>
      </c>
      <c r="J45" s="81"/>
      <c r="K45" s="92" t="s">
        <v>92</v>
      </c>
      <c r="L45" s="87" t="str">
        <f>IFERROR((C45-B45)/B45,"")</f>
        <v/>
      </c>
      <c r="M45" s="87" t="str">
        <f>IFERROR((D45-C45)/C45,"")</f>
        <v/>
      </c>
      <c r="N45" s="82"/>
      <c r="O45" s="82"/>
      <c r="P45" s="83"/>
      <c r="Q45" s="83"/>
    </row>
    <row r="46" spans="1:17" s="94" customFormat="1" ht="24" x14ac:dyDescent="0.2">
      <c r="A46" s="92" t="str">
        <f>'1B-ContPP'!A54</f>
        <v>Alte impozite neprezentate la elementele de mai sus</v>
      </c>
      <c r="B46" s="93">
        <f>'1B-ContPP'!B54</f>
        <v>0</v>
      </c>
      <c r="C46" s="93">
        <f>'1B-ContPP'!C54</f>
        <v>0</v>
      </c>
      <c r="D46" s="93">
        <f>'1B-ContPP'!D54</f>
        <v>0</v>
      </c>
      <c r="E46" s="81"/>
      <c r="F46" s="92" t="str">
        <f>$A$46</f>
        <v>Alte impozite neprezentate la elementele de mai sus</v>
      </c>
      <c r="G46" s="87" t="str">
        <f t="shared" ref="G46" si="17">IFERROR(B46/B$25,"")</f>
        <v/>
      </c>
      <c r="H46" s="87" t="str">
        <f t="shared" ref="H46" si="18">IFERROR(C46/C$25,"")</f>
        <v/>
      </c>
      <c r="I46" s="87" t="str">
        <f t="shared" ref="I46" si="19">IFERROR(D46/D$25,"")</f>
        <v/>
      </c>
      <c r="J46" s="81"/>
      <c r="K46" s="92" t="str">
        <f>F46</f>
        <v>Alte impozite neprezentate la elementele de mai sus</v>
      </c>
      <c r="L46" s="87" t="str">
        <f>IFERROR((C46-B46)/B46,"")</f>
        <v/>
      </c>
      <c r="M46" s="87" t="str">
        <f t="shared" ref="M46" si="20">IFERROR((D46-C46)/C46,"")</f>
        <v/>
      </c>
      <c r="N46" s="82"/>
      <c r="O46" s="82"/>
      <c r="P46" s="83"/>
      <c r="Q46" s="83"/>
    </row>
    <row r="47" spans="1:17" s="91" customFormat="1" ht="15.75" x14ac:dyDescent="0.2">
      <c r="A47" s="80" t="str">
        <f>'1B-ContPP'!A55</f>
        <v>Rezultatul net</v>
      </c>
      <c r="B47" s="85">
        <f>'1B-ContPP'!B55</f>
        <v>0</v>
      </c>
      <c r="C47" s="85">
        <f>'1B-ContPP'!C55</f>
        <v>0</v>
      </c>
      <c r="D47" s="85">
        <f>'1B-ContPP'!D55</f>
        <v>0</v>
      </c>
      <c r="E47" s="86"/>
      <c r="F47" s="80" t="s">
        <v>76</v>
      </c>
      <c r="G47" s="88" t="str">
        <f>IFERROR(B47/B$25,"")</f>
        <v/>
      </c>
      <c r="H47" s="88" t="str">
        <f>IFERROR(C47/C$25,"")</f>
        <v/>
      </c>
      <c r="I47" s="88" t="str">
        <f>IFERROR(D47/D$25,"")</f>
        <v/>
      </c>
      <c r="J47" s="86"/>
      <c r="K47" s="80" t="s">
        <v>76</v>
      </c>
      <c r="L47" s="88" t="str">
        <f>IFERROR((C47-B47)/B47,"")</f>
        <v/>
      </c>
      <c r="M47" s="88" t="str">
        <f>IFERROR((D47-C47)/C47,"")</f>
        <v/>
      </c>
      <c r="N47" s="89"/>
      <c r="O47" s="89"/>
      <c r="P47" s="90"/>
      <c r="Q47" s="90"/>
    </row>
    <row r="48" spans="1:17" s="91" customFormat="1" ht="15.75" x14ac:dyDescent="0.2">
      <c r="A48" s="80" t="s">
        <v>108</v>
      </c>
      <c r="B48" s="85">
        <f>B47+B45+B46</f>
        <v>0</v>
      </c>
      <c r="C48" s="85">
        <f t="shared" ref="C48:D48" si="21">C47+C45+C46</f>
        <v>0</v>
      </c>
      <c r="D48" s="85">
        <f t="shared" si="21"/>
        <v>0</v>
      </c>
      <c r="E48" s="86"/>
      <c r="F48" s="80" t="s">
        <v>108</v>
      </c>
      <c r="G48" s="88" t="str">
        <f>IFERROR(B48/B$25,"")</f>
        <v/>
      </c>
      <c r="H48" s="88" t="str">
        <f>IFERROR(C48/C$25,"")</f>
        <v/>
      </c>
      <c r="I48" s="88" t="str">
        <f t="shared" si="14"/>
        <v/>
      </c>
      <c r="J48" s="86"/>
      <c r="K48" s="80" t="s">
        <v>108</v>
      </c>
      <c r="L48" s="88" t="str">
        <f>IFERROR((C48-B48)/B48,"")</f>
        <v/>
      </c>
      <c r="M48" s="88" t="str">
        <f>IFERROR((D48-C48)/C48,"")</f>
        <v/>
      </c>
      <c r="N48" s="89"/>
      <c r="O48" s="89"/>
      <c r="P48" s="90"/>
      <c r="Q48" s="90"/>
    </row>
    <row r="49" spans="1:17" s="94" customFormat="1" ht="15.75" x14ac:dyDescent="0.2">
      <c r="A49" s="80" t="s">
        <v>109</v>
      </c>
      <c r="B49" s="85">
        <f>B48+B34</f>
        <v>0</v>
      </c>
      <c r="C49" s="85">
        <f t="shared" ref="C49:D49" si="22">C48+C34</f>
        <v>0</v>
      </c>
      <c r="D49" s="85">
        <f t="shared" si="22"/>
        <v>0</v>
      </c>
      <c r="E49" s="81"/>
      <c r="F49" s="80" t="s">
        <v>109</v>
      </c>
      <c r="G49" s="88" t="str">
        <f>IFERROR(B49/B$25,"")</f>
        <v/>
      </c>
      <c r="H49" s="88" t="str">
        <f t="shared" si="13"/>
        <v/>
      </c>
      <c r="I49" s="88" t="str">
        <f t="shared" si="14"/>
        <v/>
      </c>
      <c r="J49" s="86"/>
      <c r="K49" s="80" t="s">
        <v>109</v>
      </c>
      <c r="L49" s="88" t="str">
        <f t="shared" si="15"/>
        <v/>
      </c>
      <c r="M49" s="88" t="str">
        <f>IFERROR((D49-C49)/C49,"")</f>
        <v/>
      </c>
      <c r="N49" s="82"/>
      <c r="O49" s="82"/>
      <c r="P49" s="83"/>
      <c r="Q49" s="83"/>
    </row>
    <row r="50" spans="1:17" s="94" customFormat="1" ht="15.75" x14ac:dyDescent="0.2">
      <c r="A50" s="80" t="s">
        <v>110</v>
      </c>
      <c r="B50" s="85">
        <f>B49+B33+B29</f>
        <v>0</v>
      </c>
      <c r="C50" s="85">
        <f t="shared" ref="C50:D50" si="23">C49+C33+C29</f>
        <v>0</v>
      </c>
      <c r="D50" s="85">
        <f t="shared" si="23"/>
        <v>0</v>
      </c>
      <c r="E50" s="81"/>
      <c r="F50" s="80" t="s">
        <v>110</v>
      </c>
      <c r="G50" s="88" t="str">
        <f>IFERROR(B50/B$25,"")</f>
        <v/>
      </c>
      <c r="H50" s="88" t="str">
        <f t="shared" si="13"/>
        <v/>
      </c>
      <c r="I50" s="88" t="str">
        <f t="shared" si="14"/>
        <v/>
      </c>
      <c r="J50" s="86"/>
      <c r="K50" s="80" t="s">
        <v>110</v>
      </c>
      <c r="L50" s="88" t="str">
        <f>IFERROR((C50-B50)/B50,"")</f>
        <v/>
      </c>
      <c r="M50" s="88" t="str">
        <f>IFERROR((D50-C50)/C50,"")</f>
        <v/>
      </c>
      <c r="N50" s="82"/>
      <c r="O50" s="82"/>
      <c r="P50" s="83"/>
      <c r="Q50" s="83"/>
    </row>
    <row r="51" spans="1:17" s="94" customFormat="1" ht="15.75" x14ac:dyDescent="0.2">
      <c r="A51" s="81"/>
      <c r="B51" s="102"/>
      <c r="C51" s="102"/>
      <c r="D51" s="102"/>
      <c r="E51" s="81"/>
      <c r="F51" s="81"/>
      <c r="G51" s="103"/>
      <c r="H51" s="103"/>
      <c r="I51" s="103"/>
      <c r="J51" s="81"/>
      <c r="K51" s="81"/>
      <c r="L51" s="103"/>
      <c r="M51" s="103"/>
      <c r="N51" s="82"/>
      <c r="O51" s="82"/>
      <c r="P51" s="83"/>
      <c r="Q51" s="83"/>
    </row>
    <row r="52" spans="1:17" s="94" customFormat="1" ht="15.75" x14ac:dyDescent="0.2">
      <c r="A52" s="81"/>
      <c r="B52" s="102"/>
      <c r="C52" s="102"/>
      <c r="D52" s="102"/>
      <c r="E52" s="81"/>
      <c r="F52" s="81"/>
      <c r="G52" s="103"/>
      <c r="H52" s="103"/>
      <c r="I52" s="103"/>
      <c r="J52" s="81"/>
      <c r="K52" s="81"/>
      <c r="L52" s="103"/>
      <c r="M52" s="103"/>
      <c r="N52" s="82"/>
      <c r="O52" s="82"/>
      <c r="P52" s="83"/>
      <c r="Q52" s="83"/>
    </row>
    <row r="53" spans="1:17" s="94" customFormat="1" ht="15.75" x14ac:dyDescent="0.2">
      <c r="A53" s="81"/>
      <c r="B53" s="102"/>
      <c r="C53" s="102"/>
      <c r="D53" s="102"/>
      <c r="E53" s="81"/>
      <c r="F53" s="81"/>
      <c r="G53" s="103"/>
      <c r="H53" s="103"/>
      <c r="I53" s="103"/>
      <c r="J53" s="81"/>
      <c r="K53" s="81"/>
      <c r="L53" s="103"/>
      <c r="M53" s="103"/>
      <c r="N53" s="82"/>
      <c r="O53" s="82"/>
      <c r="P53" s="83"/>
      <c r="Q53" s="83"/>
    </row>
    <row r="54" spans="1:17" s="94" customFormat="1" ht="15.75" x14ac:dyDescent="0.2">
      <c r="A54" s="81"/>
      <c r="B54" s="102"/>
      <c r="C54" s="102"/>
      <c r="D54" s="102"/>
      <c r="E54" s="81"/>
      <c r="F54" s="81"/>
      <c r="G54" s="103"/>
      <c r="H54" s="103"/>
      <c r="I54" s="103"/>
      <c r="J54" s="81"/>
      <c r="K54" s="81"/>
      <c r="L54" s="103"/>
      <c r="M54" s="103"/>
      <c r="N54" s="82"/>
      <c r="O54" s="82"/>
      <c r="P54" s="83"/>
      <c r="Q54" s="83"/>
    </row>
    <row r="55" spans="1:17" s="94" customFormat="1" ht="15.75" x14ac:dyDescent="0.2">
      <c r="A55" s="81"/>
      <c r="B55" s="102"/>
      <c r="C55" s="102"/>
      <c r="D55" s="102"/>
      <c r="E55" s="81"/>
      <c r="F55" s="81"/>
      <c r="G55" s="103"/>
      <c r="H55" s="103"/>
      <c r="I55" s="103"/>
      <c r="J55" s="81"/>
      <c r="K55" s="81"/>
      <c r="L55" s="103"/>
      <c r="M55" s="103"/>
      <c r="N55" s="82"/>
      <c r="O55" s="82"/>
      <c r="P55" s="83"/>
      <c r="Q55" s="83"/>
    </row>
    <row r="56" spans="1:17" s="94" customFormat="1" ht="15.75" x14ac:dyDescent="0.2">
      <c r="A56" s="81"/>
      <c r="B56" s="102"/>
      <c r="C56" s="102"/>
      <c r="D56" s="102"/>
      <c r="E56" s="81"/>
      <c r="F56" s="81"/>
      <c r="G56" s="103"/>
      <c r="H56" s="103"/>
      <c r="I56" s="103"/>
      <c r="J56" s="81"/>
      <c r="K56" s="81"/>
      <c r="L56" s="103"/>
      <c r="M56" s="103"/>
      <c r="N56" s="82"/>
      <c r="O56" s="82"/>
      <c r="P56" s="83"/>
      <c r="Q56" s="83"/>
    </row>
    <row r="57" spans="1:17" s="94" customFormat="1" ht="15.75" x14ac:dyDescent="0.2">
      <c r="A57" s="81"/>
      <c r="B57" s="102"/>
      <c r="C57" s="102"/>
      <c r="D57" s="102"/>
      <c r="E57" s="81"/>
      <c r="F57" s="81"/>
      <c r="G57" s="103"/>
      <c r="H57" s="103"/>
      <c r="I57" s="103"/>
      <c r="J57" s="81"/>
      <c r="K57" s="81"/>
      <c r="L57" s="103"/>
      <c r="M57" s="103"/>
      <c r="N57" s="82"/>
      <c r="O57" s="82"/>
      <c r="P57" s="83"/>
      <c r="Q57" s="83"/>
    </row>
    <row r="58" spans="1:17" s="94" customFormat="1" ht="15.75" x14ac:dyDescent="0.2">
      <c r="A58" s="81"/>
      <c r="B58" s="102"/>
      <c r="C58" s="102"/>
      <c r="D58" s="102"/>
      <c r="E58" s="81"/>
      <c r="F58" s="81"/>
      <c r="G58" s="103"/>
      <c r="H58" s="103"/>
      <c r="I58" s="103"/>
      <c r="J58" s="81"/>
      <c r="K58" s="81"/>
      <c r="L58" s="103"/>
      <c r="M58" s="103"/>
      <c r="N58" s="82"/>
      <c r="O58" s="82"/>
      <c r="P58" s="83"/>
      <c r="Q58" s="83"/>
    </row>
    <row r="59" spans="1:17" s="94" customFormat="1" ht="15.75" x14ac:dyDescent="0.2">
      <c r="A59" s="81"/>
      <c r="B59" s="102"/>
      <c r="C59" s="102"/>
      <c r="D59" s="102"/>
      <c r="E59" s="81"/>
      <c r="F59" s="81"/>
      <c r="G59" s="103"/>
      <c r="H59" s="103"/>
      <c r="I59" s="103"/>
      <c r="J59" s="81"/>
      <c r="K59" s="81"/>
      <c r="L59" s="103"/>
      <c r="M59" s="103"/>
      <c r="N59" s="82"/>
      <c r="O59" s="82"/>
      <c r="P59" s="83"/>
      <c r="Q59" s="83"/>
    </row>
    <row r="60" spans="1:17" s="94" customFormat="1" ht="15.75" x14ac:dyDescent="0.2">
      <c r="A60" s="81"/>
      <c r="B60" s="102"/>
      <c r="C60" s="102"/>
      <c r="D60" s="102"/>
      <c r="E60" s="81"/>
      <c r="F60" s="81"/>
      <c r="G60" s="103"/>
      <c r="H60" s="103"/>
      <c r="I60" s="103"/>
      <c r="J60" s="81"/>
      <c r="K60" s="81"/>
      <c r="L60" s="103"/>
      <c r="M60" s="103"/>
      <c r="N60" s="82"/>
      <c r="O60" s="82"/>
      <c r="P60" s="83"/>
      <c r="Q60" s="83"/>
    </row>
    <row r="61" spans="1:17" s="94" customFormat="1" ht="15.75" x14ac:dyDescent="0.2">
      <c r="A61" s="86"/>
      <c r="B61" s="102"/>
      <c r="C61" s="102"/>
      <c r="D61" s="102"/>
      <c r="E61" s="81"/>
      <c r="F61" s="81"/>
      <c r="G61" s="103"/>
      <c r="H61" s="103"/>
      <c r="I61" s="103"/>
      <c r="J61" s="81"/>
      <c r="K61" s="81"/>
      <c r="L61" s="103"/>
      <c r="M61" s="103"/>
      <c r="N61" s="82"/>
      <c r="O61" s="82"/>
      <c r="P61" s="83"/>
      <c r="Q61" s="83"/>
    </row>
    <row r="62" spans="1:17" s="94" customFormat="1" ht="15.75" x14ac:dyDescent="0.2">
      <c r="A62" s="81"/>
      <c r="B62" s="102"/>
      <c r="C62" s="102"/>
      <c r="D62" s="102"/>
      <c r="E62" s="81"/>
      <c r="F62" s="81"/>
      <c r="G62" s="103"/>
      <c r="H62" s="103"/>
      <c r="I62" s="103"/>
      <c r="J62" s="81"/>
      <c r="K62" s="81"/>
      <c r="L62" s="103"/>
      <c r="M62" s="103"/>
      <c r="N62" s="82"/>
      <c r="O62" s="82"/>
      <c r="P62" s="83"/>
      <c r="Q62" s="83"/>
    </row>
    <row r="63" spans="1:17" s="94" customFormat="1" ht="15.75" x14ac:dyDescent="0.2">
      <c r="A63" s="81"/>
      <c r="B63" s="102"/>
      <c r="C63" s="102"/>
      <c r="D63" s="102"/>
      <c r="E63" s="81"/>
      <c r="F63" s="81"/>
      <c r="G63" s="103"/>
      <c r="H63" s="103"/>
      <c r="I63" s="103"/>
      <c r="J63" s="81"/>
      <c r="K63" s="81"/>
      <c r="L63" s="103"/>
      <c r="M63" s="103"/>
      <c r="N63" s="82"/>
      <c r="O63" s="82"/>
      <c r="P63" s="83"/>
      <c r="Q63" s="83"/>
    </row>
    <row r="64" spans="1:17" s="94" customFormat="1" ht="15.75" x14ac:dyDescent="0.2">
      <c r="A64" s="81"/>
      <c r="B64" s="102"/>
      <c r="C64" s="102"/>
      <c r="D64" s="102"/>
      <c r="E64" s="81"/>
      <c r="F64" s="81"/>
      <c r="G64" s="103"/>
      <c r="H64" s="103"/>
      <c r="I64" s="103"/>
      <c r="J64" s="81"/>
      <c r="K64" s="81"/>
      <c r="L64" s="103"/>
      <c r="M64" s="103"/>
      <c r="N64" s="82"/>
      <c r="O64" s="82"/>
      <c r="P64" s="83"/>
      <c r="Q64" s="83"/>
    </row>
    <row r="65" spans="1:17" s="94" customFormat="1" ht="15.75" x14ac:dyDescent="0.2">
      <c r="A65" s="81"/>
      <c r="B65" s="102"/>
      <c r="C65" s="102"/>
      <c r="D65" s="102"/>
      <c r="E65" s="81"/>
      <c r="F65" s="81"/>
      <c r="G65" s="103"/>
      <c r="H65" s="103"/>
      <c r="I65" s="103"/>
      <c r="J65" s="81"/>
      <c r="K65" s="81"/>
      <c r="L65" s="103"/>
      <c r="M65" s="103"/>
      <c r="N65" s="82"/>
      <c r="O65" s="82"/>
      <c r="P65" s="83"/>
      <c r="Q65" s="83"/>
    </row>
    <row r="66" spans="1:17" s="94" customFormat="1" ht="15.75" x14ac:dyDescent="0.2">
      <c r="A66" s="81"/>
      <c r="B66" s="102"/>
      <c r="C66" s="102"/>
      <c r="D66" s="102"/>
      <c r="E66" s="81"/>
      <c r="F66" s="81"/>
      <c r="G66" s="103"/>
      <c r="H66" s="103"/>
      <c r="I66" s="103"/>
      <c r="J66" s="81"/>
      <c r="K66" s="81"/>
      <c r="L66" s="103"/>
      <c r="M66" s="103"/>
      <c r="N66" s="82"/>
      <c r="O66" s="82"/>
      <c r="P66" s="83"/>
      <c r="Q66" s="83"/>
    </row>
    <row r="67" spans="1:17" s="94" customFormat="1" ht="15.75" x14ac:dyDescent="0.2">
      <c r="A67" s="81"/>
      <c r="B67" s="102"/>
      <c r="C67" s="102"/>
      <c r="D67" s="102"/>
      <c r="E67" s="81"/>
      <c r="F67" s="81"/>
      <c r="G67" s="103"/>
      <c r="H67" s="103"/>
      <c r="I67" s="103"/>
      <c r="J67" s="81"/>
      <c r="K67" s="81"/>
      <c r="L67" s="103"/>
      <c r="M67" s="103"/>
      <c r="N67" s="82"/>
      <c r="O67" s="82"/>
      <c r="P67" s="83"/>
      <c r="Q67" s="83"/>
    </row>
    <row r="68" spans="1:17" s="94" customFormat="1" ht="15.75" x14ac:dyDescent="0.2">
      <c r="A68" s="81"/>
      <c r="B68" s="102"/>
      <c r="C68" s="102"/>
      <c r="D68" s="102"/>
      <c r="E68" s="81"/>
      <c r="F68" s="81"/>
      <c r="G68" s="103"/>
      <c r="H68" s="103"/>
      <c r="I68" s="103"/>
      <c r="J68" s="81"/>
      <c r="K68" s="81"/>
      <c r="L68" s="103"/>
      <c r="M68" s="103"/>
      <c r="N68" s="82"/>
      <c r="O68" s="82"/>
      <c r="P68" s="83"/>
      <c r="Q68" s="83"/>
    </row>
    <row r="69" spans="1:17" s="94" customFormat="1" ht="15.75" x14ac:dyDescent="0.2">
      <c r="A69" s="81"/>
      <c r="B69" s="102"/>
      <c r="C69" s="102"/>
      <c r="D69" s="102"/>
      <c r="E69" s="81"/>
      <c r="F69" s="81"/>
      <c r="G69" s="103"/>
      <c r="H69" s="103"/>
      <c r="I69" s="103"/>
      <c r="J69" s="81"/>
      <c r="K69" s="81"/>
      <c r="L69" s="103"/>
      <c r="M69" s="103"/>
      <c r="N69" s="82"/>
      <c r="O69" s="82"/>
      <c r="P69" s="83"/>
      <c r="Q69" s="83"/>
    </row>
    <row r="70" spans="1:17" s="94" customFormat="1" ht="15.75" x14ac:dyDescent="0.2">
      <c r="A70" s="81"/>
      <c r="B70" s="102"/>
      <c r="C70" s="102"/>
      <c r="D70" s="102"/>
      <c r="E70" s="81"/>
      <c r="F70" s="81"/>
      <c r="G70" s="103"/>
      <c r="H70" s="103"/>
      <c r="I70" s="103"/>
      <c r="J70" s="81"/>
      <c r="K70" s="81"/>
      <c r="L70" s="103"/>
      <c r="M70" s="103"/>
      <c r="N70" s="82"/>
      <c r="O70" s="82"/>
      <c r="P70" s="83"/>
      <c r="Q70" s="83"/>
    </row>
    <row r="71" spans="1:17" s="94" customFormat="1" ht="15.75" x14ac:dyDescent="0.2">
      <c r="A71" s="81"/>
      <c r="B71" s="102"/>
      <c r="C71" s="102"/>
      <c r="D71" s="102"/>
      <c r="E71" s="81"/>
      <c r="F71" s="81"/>
      <c r="G71" s="103"/>
      <c r="H71" s="103"/>
      <c r="I71" s="103"/>
      <c r="J71" s="81"/>
      <c r="K71" s="81"/>
      <c r="L71" s="103"/>
      <c r="M71" s="103"/>
      <c r="N71" s="82"/>
      <c r="O71" s="82"/>
      <c r="P71" s="83"/>
      <c r="Q71" s="83"/>
    </row>
    <row r="72" spans="1:17" s="94" customFormat="1" ht="15.75" x14ac:dyDescent="0.2">
      <c r="A72" s="81"/>
      <c r="B72" s="102"/>
      <c r="C72" s="102"/>
      <c r="D72" s="102"/>
      <c r="E72" s="81"/>
      <c r="F72" s="81"/>
      <c r="G72" s="103"/>
      <c r="H72" s="103"/>
      <c r="I72" s="103"/>
      <c r="J72" s="81"/>
      <c r="K72" s="81"/>
      <c r="L72" s="103"/>
      <c r="M72" s="103"/>
      <c r="N72" s="82"/>
      <c r="O72" s="82"/>
      <c r="P72" s="83"/>
      <c r="Q72" s="83"/>
    </row>
    <row r="73" spans="1:17" s="94" customFormat="1" ht="15.75" x14ac:dyDescent="0.2">
      <c r="A73" s="81"/>
      <c r="B73" s="102"/>
      <c r="C73" s="102"/>
      <c r="D73" s="102"/>
      <c r="E73" s="81"/>
      <c r="F73" s="81"/>
      <c r="G73" s="103"/>
      <c r="H73" s="103"/>
      <c r="I73" s="103"/>
      <c r="J73" s="81"/>
      <c r="K73" s="81"/>
      <c r="L73" s="103"/>
      <c r="M73" s="103"/>
      <c r="N73" s="82"/>
      <c r="O73" s="82"/>
      <c r="P73" s="83"/>
      <c r="Q73" s="83"/>
    </row>
    <row r="74" spans="1:17" s="94" customFormat="1" ht="15.75" x14ac:dyDescent="0.2">
      <c r="A74" s="81"/>
      <c r="B74" s="102"/>
      <c r="C74" s="102"/>
      <c r="D74" s="102"/>
      <c r="E74" s="81"/>
      <c r="F74" s="81"/>
      <c r="G74" s="103"/>
      <c r="H74" s="103"/>
      <c r="I74" s="103"/>
      <c r="J74" s="81"/>
      <c r="K74" s="81"/>
      <c r="L74" s="103"/>
      <c r="M74" s="103"/>
      <c r="N74" s="82"/>
      <c r="O74" s="82"/>
      <c r="P74" s="83"/>
      <c r="Q74" s="83"/>
    </row>
    <row r="75" spans="1:17" s="94" customFormat="1" ht="15.75" x14ac:dyDescent="0.2">
      <c r="A75" s="81"/>
      <c r="B75" s="102"/>
      <c r="C75" s="102"/>
      <c r="D75" s="102"/>
      <c r="E75" s="81"/>
      <c r="F75" s="81"/>
      <c r="G75" s="103"/>
      <c r="H75" s="103"/>
      <c r="I75" s="103"/>
      <c r="J75" s="81"/>
      <c r="K75" s="81"/>
      <c r="L75" s="103"/>
      <c r="M75" s="103"/>
      <c r="N75" s="82"/>
      <c r="O75" s="82"/>
      <c r="P75" s="83"/>
      <c r="Q75" s="83"/>
    </row>
    <row r="76" spans="1:17" s="94" customFormat="1" ht="15.75" x14ac:dyDescent="0.2">
      <c r="A76" s="81"/>
      <c r="B76" s="102"/>
      <c r="C76" s="102"/>
      <c r="D76" s="102"/>
      <c r="E76" s="81"/>
      <c r="F76" s="81"/>
      <c r="G76" s="103"/>
      <c r="H76" s="103"/>
      <c r="I76" s="103"/>
      <c r="J76" s="81"/>
      <c r="K76" s="81"/>
      <c r="L76" s="103"/>
      <c r="M76" s="103"/>
      <c r="N76" s="82"/>
      <c r="O76" s="82"/>
      <c r="P76" s="83"/>
      <c r="Q76" s="83"/>
    </row>
    <row r="77" spans="1:17" s="94" customFormat="1" ht="15.75" x14ac:dyDescent="0.2">
      <c r="A77" s="81"/>
      <c r="B77" s="102"/>
      <c r="C77" s="102"/>
      <c r="D77" s="102"/>
      <c r="E77" s="81"/>
      <c r="F77" s="81"/>
      <c r="G77" s="103"/>
      <c r="H77" s="103"/>
      <c r="I77" s="103"/>
      <c r="J77" s="81"/>
      <c r="K77" s="81"/>
      <c r="L77" s="103"/>
      <c r="M77" s="103"/>
      <c r="N77" s="82"/>
      <c r="O77" s="82"/>
      <c r="P77" s="83"/>
      <c r="Q77" s="83"/>
    </row>
    <row r="78" spans="1:17" s="104" customFormat="1" ht="15" x14ac:dyDescent="0.2">
      <c r="A78" s="81"/>
      <c r="B78" s="102"/>
      <c r="C78" s="102"/>
      <c r="D78" s="102"/>
      <c r="E78" s="81"/>
      <c r="F78" s="81"/>
      <c r="G78" s="103"/>
      <c r="H78" s="103"/>
      <c r="I78" s="103"/>
      <c r="J78" s="81"/>
      <c r="K78" s="81"/>
      <c r="L78" s="103"/>
      <c r="M78" s="103"/>
      <c r="N78" s="82"/>
      <c r="O78" s="82"/>
      <c r="P78" s="83"/>
      <c r="Q78" s="83"/>
    </row>
    <row r="79" spans="1:17" s="104" customFormat="1" ht="15" x14ac:dyDescent="0.2">
      <c r="A79" s="81"/>
      <c r="B79" s="102"/>
      <c r="C79" s="102"/>
      <c r="D79" s="102"/>
      <c r="E79" s="81"/>
      <c r="F79" s="81"/>
      <c r="G79" s="103"/>
      <c r="H79" s="103"/>
      <c r="I79" s="103"/>
      <c r="J79" s="81"/>
      <c r="K79" s="81"/>
      <c r="L79" s="103"/>
      <c r="M79" s="103"/>
      <c r="N79" s="82"/>
      <c r="O79" s="82"/>
      <c r="P79" s="83"/>
      <c r="Q79" s="83"/>
    </row>
    <row r="80" spans="1:17" s="104" customFormat="1" ht="15" x14ac:dyDescent="0.2">
      <c r="A80" s="81"/>
      <c r="B80" s="102"/>
      <c r="C80" s="102"/>
      <c r="D80" s="102"/>
      <c r="E80" s="81"/>
      <c r="F80" s="81"/>
      <c r="G80" s="103"/>
      <c r="H80" s="103"/>
      <c r="I80" s="103"/>
      <c r="J80" s="81"/>
      <c r="K80" s="81"/>
      <c r="L80" s="103"/>
      <c r="M80" s="103"/>
      <c r="N80" s="82"/>
      <c r="O80" s="82"/>
      <c r="P80" s="83"/>
      <c r="Q80" s="83"/>
    </row>
    <row r="81" spans="1:17" s="104" customFormat="1" ht="15" x14ac:dyDescent="0.2">
      <c r="A81" s="81"/>
      <c r="B81" s="102"/>
      <c r="C81" s="102"/>
      <c r="D81" s="102"/>
      <c r="E81" s="81"/>
      <c r="F81" s="81"/>
      <c r="G81" s="103"/>
      <c r="H81" s="103"/>
      <c r="I81" s="103"/>
      <c r="J81" s="81"/>
      <c r="K81" s="81"/>
      <c r="L81" s="103"/>
      <c r="M81" s="103"/>
      <c r="N81" s="82"/>
      <c r="O81" s="82"/>
      <c r="P81" s="83"/>
      <c r="Q81" s="83"/>
    </row>
    <row r="82" spans="1:17" s="104" customFormat="1" ht="15" x14ac:dyDescent="0.2">
      <c r="A82" s="81"/>
      <c r="B82" s="102"/>
      <c r="C82" s="102"/>
      <c r="D82" s="102"/>
      <c r="E82" s="81"/>
      <c r="F82" s="81"/>
      <c r="G82" s="103"/>
      <c r="H82" s="103"/>
      <c r="I82" s="103"/>
      <c r="J82" s="81"/>
      <c r="K82" s="81"/>
      <c r="L82" s="103"/>
      <c r="M82" s="103"/>
      <c r="N82" s="82"/>
      <c r="O82" s="82"/>
      <c r="P82" s="83"/>
      <c r="Q82" s="83"/>
    </row>
    <row r="83" spans="1:17" s="104" customFormat="1" ht="15" x14ac:dyDescent="0.2">
      <c r="A83" s="81"/>
      <c r="B83" s="102"/>
      <c r="C83" s="102"/>
      <c r="D83" s="102"/>
      <c r="E83" s="81"/>
      <c r="F83" s="81"/>
      <c r="G83" s="103"/>
      <c r="H83" s="103"/>
      <c r="I83" s="103"/>
      <c r="J83" s="81"/>
      <c r="K83" s="81"/>
      <c r="L83" s="103"/>
      <c r="M83" s="103"/>
      <c r="N83" s="82"/>
      <c r="O83" s="82"/>
      <c r="P83" s="83"/>
      <c r="Q83" s="83"/>
    </row>
    <row r="84" spans="1:17" s="104" customFormat="1" ht="15" x14ac:dyDescent="0.2">
      <c r="A84" s="81"/>
      <c r="B84" s="102"/>
      <c r="C84" s="102"/>
      <c r="D84" s="102"/>
      <c r="E84" s="81"/>
      <c r="F84" s="81"/>
      <c r="G84" s="103"/>
      <c r="H84" s="103"/>
      <c r="I84" s="103"/>
      <c r="J84" s="81"/>
      <c r="K84" s="81"/>
      <c r="L84" s="103"/>
      <c r="M84" s="103"/>
      <c r="N84" s="82"/>
      <c r="O84" s="82"/>
      <c r="P84" s="83"/>
      <c r="Q84" s="83"/>
    </row>
    <row r="85" spans="1:17" s="104" customFormat="1" ht="15" x14ac:dyDescent="0.2">
      <c r="A85" s="81"/>
      <c r="B85" s="102"/>
      <c r="C85" s="102"/>
      <c r="D85" s="102"/>
      <c r="E85" s="81"/>
      <c r="F85" s="81"/>
      <c r="G85" s="103"/>
      <c r="H85" s="103"/>
      <c r="I85" s="103"/>
      <c r="J85" s="81"/>
      <c r="K85" s="81"/>
      <c r="L85" s="103"/>
      <c r="M85" s="103"/>
      <c r="N85" s="82"/>
      <c r="O85" s="82"/>
      <c r="P85" s="83"/>
      <c r="Q85" s="83"/>
    </row>
    <row r="86" spans="1:17" s="104" customFormat="1" ht="15" x14ac:dyDescent="0.2">
      <c r="A86" s="81"/>
      <c r="B86" s="102"/>
      <c r="C86" s="102"/>
      <c r="D86" s="102"/>
      <c r="E86" s="81"/>
      <c r="F86" s="81"/>
      <c r="G86" s="103"/>
      <c r="H86" s="103"/>
      <c r="I86" s="103"/>
      <c r="J86" s="81"/>
      <c r="K86" s="81"/>
      <c r="L86" s="103"/>
      <c r="M86" s="103"/>
      <c r="N86" s="82"/>
      <c r="O86" s="82"/>
      <c r="P86" s="83"/>
      <c r="Q86" s="83"/>
    </row>
    <row r="87" spans="1:17" s="104" customFormat="1" ht="15" x14ac:dyDescent="0.2">
      <c r="A87" s="81"/>
      <c r="B87" s="102"/>
      <c r="C87" s="102"/>
      <c r="D87" s="102"/>
      <c r="E87" s="81"/>
      <c r="F87" s="81"/>
      <c r="G87" s="103"/>
      <c r="H87" s="103"/>
      <c r="I87" s="103"/>
      <c r="J87" s="81"/>
      <c r="K87" s="81"/>
      <c r="L87" s="103"/>
      <c r="M87" s="103"/>
      <c r="N87" s="82"/>
      <c r="O87" s="82"/>
      <c r="P87" s="83"/>
      <c r="Q87" s="83"/>
    </row>
    <row r="88" spans="1:17" s="104" customFormat="1" ht="15" x14ac:dyDescent="0.2">
      <c r="A88" s="81"/>
      <c r="B88" s="102"/>
      <c r="C88" s="102"/>
      <c r="D88" s="102"/>
      <c r="E88" s="81"/>
      <c r="F88" s="81"/>
      <c r="G88" s="103"/>
      <c r="H88" s="103"/>
      <c r="I88" s="103"/>
      <c r="J88" s="81"/>
      <c r="K88" s="81"/>
      <c r="L88" s="103"/>
      <c r="M88" s="103"/>
      <c r="N88" s="82"/>
      <c r="O88" s="82"/>
      <c r="P88" s="83"/>
      <c r="Q88" s="83"/>
    </row>
    <row r="89" spans="1:17" s="104" customFormat="1" ht="15" x14ac:dyDescent="0.2">
      <c r="A89" s="81"/>
      <c r="B89" s="102"/>
      <c r="C89" s="102"/>
      <c r="D89" s="102"/>
      <c r="E89" s="81"/>
      <c r="F89" s="81"/>
      <c r="G89" s="103"/>
      <c r="H89" s="103"/>
      <c r="I89" s="103"/>
      <c r="J89" s="81"/>
      <c r="K89" s="81"/>
      <c r="L89" s="103"/>
      <c r="M89" s="103"/>
      <c r="N89" s="82"/>
      <c r="O89" s="82"/>
      <c r="P89" s="83"/>
      <c r="Q89" s="83"/>
    </row>
    <row r="90" spans="1:17" s="104" customFormat="1" ht="15" x14ac:dyDescent="0.2">
      <c r="A90" s="81"/>
      <c r="B90" s="102"/>
      <c r="C90" s="102"/>
      <c r="D90" s="102"/>
      <c r="E90" s="81"/>
      <c r="F90" s="81"/>
      <c r="G90" s="103"/>
      <c r="H90" s="103"/>
      <c r="I90" s="103"/>
      <c r="J90" s="81"/>
      <c r="K90" s="81"/>
      <c r="L90" s="103"/>
      <c r="M90" s="103"/>
      <c r="N90" s="82"/>
      <c r="O90" s="82"/>
      <c r="P90" s="83"/>
      <c r="Q90" s="83"/>
    </row>
    <row r="91" spans="1:17" s="104" customFormat="1" ht="15" x14ac:dyDescent="0.2">
      <c r="A91" s="81"/>
      <c r="B91" s="102"/>
      <c r="C91" s="102"/>
      <c r="D91" s="102"/>
      <c r="E91" s="81"/>
      <c r="F91" s="81"/>
      <c r="G91" s="103"/>
      <c r="H91" s="103"/>
      <c r="I91" s="103"/>
      <c r="J91" s="81"/>
      <c r="K91" s="81"/>
      <c r="L91" s="103"/>
      <c r="M91" s="103"/>
      <c r="N91" s="82"/>
      <c r="O91" s="82"/>
      <c r="P91" s="83"/>
      <c r="Q91" s="83"/>
    </row>
    <row r="92" spans="1:17" s="104" customFormat="1" ht="15" x14ac:dyDescent="0.2">
      <c r="A92" s="81"/>
      <c r="B92" s="102"/>
      <c r="C92" s="102"/>
      <c r="D92" s="102"/>
      <c r="E92" s="81"/>
      <c r="F92" s="81"/>
      <c r="G92" s="103"/>
      <c r="H92" s="103"/>
      <c r="I92" s="103"/>
      <c r="J92" s="81"/>
      <c r="K92" s="81"/>
      <c r="L92" s="103"/>
      <c r="M92" s="103"/>
      <c r="N92" s="82"/>
      <c r="O92" s="82"/>
      <c r="P92" s="83"/>
      <c r="Q92" s="83"/>
    </row>
    <row r="93" spans="1:17" s="104" customFormat="1" ht="15" x14ac:dyDescent="0.2">
      <c r="A93" s="81"/>
      <c r="B93" s="102"/>
      <c r="C93" s="102"/>
      <c r="D93" s="102"/>
      <c r="E93" s="81"/>
      <c r="F93" s="81"/>
      <c r="G93" s="103"/>
      <c r="H93" s="103"/>
      <c r="I93" s="103"/>
      <c r="J93" s="81"/>
      <c r="K93" s="81"/>
      <c r="L93" s="103"/>
      <c r="M93" s="103"/>
      <c r="N93" s="82"/>
      <c r="O93" s="82"/>
      <c r="P93" s="83"/>
      <c r="Q93" s="83"/>
    </row>
    <row r="94" spans="1:17" s="104" customFormat="1" ht="15" x14ac:dyDescent="0.2">
      <c r="A94" s="81"/>
      <c r="B94" s="102"/>
      <c r="C94" s="102"/>
      <c r="D94" s="102"/>
      <c r="E94" s="81"/>
      <c r="F94" s="81"/>
      <c r="G94" s="103"/>
      <c r="H94" s="103"/>
      <c r="I94" s="103"/>
      <c r="J94" s="81"/>
      <c r="K94" s="81"/>
      <c r="L94" s="103"/>
      <c r="M94" s="103"/>
      <c r="N94" s="82"/>
      <c r="O94" s="82"/>
      <c r="P94" s="83"/>
      <c r="Q94" s="83"/>
    </row>
    <row r="95" spans="1:17" s="104" customFormat="1" ht="15" x14ac:dyDescent="0.2">
      <c r="A95" s="81"/>
      <c r="B95" s="102"/>
      <c r="C95" s="102"/>
      <c r="D95" s="102"/>
      <c r="E95" s="81"/>
      <c r="F95" s="81"/>
      <c r="G95" s="103"/>
      <c r="H95" s="103"/>
      <c r="I95" s="103"/>
      <c r="J95" s="81"/>
      <c r="K95" s="81"/>
      <c r="L95" s="103"/>
      <c r="M95" s="103"/>
      <c r="N95" s="82"/>
      <c r="O95" s="82"/>
      <c r="P95" s="83"/>
      <c r="Q95" s="83"/>
    </row>
    <row r="96" spans="1:17" s="104" customFormat="1" ht="15" x14ac:dyDescent="0.2">
      <c r="A96" s="81"/>
      <c r="B96" s="102"/>
      <c r="C96" s="102"/>
      <c r="D96" s="102"/>
      <c r="E96" s="81"/>
      <c r="F96" s="81"/>
      <c r="G96" s="103"/>
      <c r="H96" s="103"/>
      <c r="I96" s="103"/>
      <c r="J96" s="81"/>
      <c r="K96" s="81"/>
      <c r="L96" s="103"/>
      <c r="M96" s="103"/>
      <c r="N96" s="82"/>
      <c r="O96" s="82"/>
      <c r="P96" s="83"/>
      <c r="Q96" s="83"/>
    </row>
    <row r="97" spans="1:17" s="104" customFormat="1" ht="15" x14ac:dyDescent="0.2">
      <c r="A97" s="81"/>
      <c r="B97" s="102"/>
      <c r="C97" s="102"/>
      <c r="D97" s="102"/>
      <c r="E97" s="81"/>
      <c r="F97" s="81"/>
      <c r="G97" s="103"/>
      <c r="H97" s="103"/>
      <c r="I97" s="103"/>
      <c r="J97" s="81"/>
      <c r="K97" s="81"/>
      <c r="L97" s="103"/>
      <c r="M97" s="103"/>
      <c r="N97" s="82"/>
      <c r="O97" s="82"/>
      <c r="P97" s="83"/>
      <c r="Q97" s="83"/>
    </row>
    <row r="98" spans="1:17" s="104" customFormat="1" ht="15" x14ac:dyDescent="0.2">
      <c r="A98" s="81"/>
      <c r="B98" s="102"/>
      <c r="C98" s="102"/>
      <c r="D98" s="102"/>
      <c r="E98" s="81"/>
      <c r="F98" s="81"/>
      <c r="G98" s="103"/>
      <c r="H98" s="103"/>
      <c r="I98" s="103"/>
      <c r="J98" s="81"/>
      <c r="K98" s="81"/>
      <c r="L98" s="103"/>
      <c r="M98" s="103"/>
      <c r="N98" s="82"/>
      <c r="O98" s="82"/>
      <c r="P98" s="83"/>
      <c r="Q98" s="83"/>
    </row>
  </sheetData>
  <sheetProtection password="9F67" sheet="1" objects="1" scenarios="1" formatColumns="0"/>
  <mergeCells count="1">
    <mergeCell ref="A1:D1"/>
  </mergeCells>
  <pageMargins left="0.50245098039215685" right="0.39215686274509803" top="0.43478260869565216" bottom="0.3079710144927536" header="0.31496062992125984" footer="0.31496062992125984"/>
  <pageSetup paperSize="9" fitToHeight="0" orientation="landscape" blackAndWhite="1" horizontalDpi="300" verticalDpi="300"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12"/>
  <sheetViews>
    <sheetView showGridLines="0" topLeftCell="A40" zoomScaleNormal="100" workbookViewId="0">
      <selection activeCell="D49" sqref="D49"/>
    </sheetView>
  </sheetViews>
  <sheetFormatPr defaultColWidth="9.140625" defaultRowHeight="12.75" x14ac:dyDescent="0.2"/>
  <cols>
    <col min="1" max="1" width="56.85546875" style="61" customWidth="1"/>
    <col min="2" max="4" width="12.85546875" style="45" customWidth="1"/>
    <col min="5" max="16384" width="9.140625" style="157"/>
  </cols>
  <sheetData>
    <row r="1" spans="1:4" s="105" customFormat="1" ht="18" x14ac:dyDescent="0.2">
      <c r="A1" s="413" t="s">
        <v>562</v>
      </c>
      <c r="B1" s="413"/>
      <c r="C1" s="413"/>
      <c r="D1" s="413"/>
    </row>
    <row r="2" spans="1:4" s="105" customFormat="1" ht="27.75" customHeight="1" x14ac:dyDescent="0.2">
      <c r="A2" s="414" t="s">
        <v>563</v>
      </c>
      <c r="B2" s="414"/>
      <c r="C2" s="414"/>
      <c r="D2" s="414"/>
    </row>
    <row r="3" spans="1:4" s="105" customFormat="1" ht="18" x14ac:dyDescent="0.2">
      <c r="A3" s="415"/>
      <c r="B3" s="415"/>
      <c r="C3" s="415"/>
      <c r="D3" s="415"/>
    </row>
    <row r="4" spans="1:4" s="386" customFormat="1" x14ac:dyDescent="0.2">
      <c r="A4" s="388" t="s">
        <v>118</v>
      </c>
      <c r="B4" s="380" t="str">
        <f>'1A-Bilant'!B5</f>
        <v>N-2</v>
      </c>
      <c r="C4" s="380" t="str">
        <f>'1A-Bilant'!C5</f>
        <v>N-1</v>
      </c>
      <c r="D4" s="380" t="str">
        <f>'1A-Bilant'!D5</f>
        <v>N</v>
      </c>
    </row>
    <row r="5" spans="1:4" x14ac:dyDescent="0.2">
      <c r="A5" s="106" t="s">
        <v>435</v>
      </c>
      <c r="B5" s="107">
        <f>'1C-Analiza_fin_extinsa'!B21-'1C-Analiza_fin_extinsa'!B16-'1C-Analiza_fin_extinsa'!B11</f>
        <v>0</v>
      </c>
      <c r="C5" s="107">
        <f>'1C-Analiza_fin_extinsa'!C21-'1C-Analiza_fin_extinsa'!C16-'1C-Analiza_fin_extinsa'!C11</f>
        <v>0</v>
      </c>
      <c r="D5" s="107">
        <f>'1C-Analiza_fin_extinsa'!D21-'1C-Analiza_fin_extinsa'!D16-'1C-Analiza_fin_extinsa'!D11</f>
        <v>0</v>
      </c>
    </row>
    <row r="6" spans="1:4" ht="25.5" x14ac:dyDescent="0.2">
      <c r="A6" s="106" t="s">
        <v>436</v>
      </c>
      <c r="B6" s="107">
        <f>'1C-Analiza_fin_extinsa'!B20+'1C-Analiza_fin_extinsa'!B16-'1C-Analiza_fin_extinsa'!B4</f>
        <v>0</v>
      </c>
      <c r="C6" s="107">
        <f>'1C-Analiza_fin_extinsa'!C20+'1C-Analiza_fin_extinsa'!C16-'1C-Analiza_fin_extinsa'!C4</f>
        <v>0</v>
      </c>
      <c r="D6" s="107">
        <f>'1C-Analiza_fin_extinsa'!D20+'1C-Analiza_fin_extinsa'!D16-'1C-Analiza_fin_extinsa'!D4</f>
        <v>0</v>
      </c>
    </row>
    <row r="7" spans="1:4" ht="25.5" x14ac:dyDescent="0.2">
      <c r="A7" s="106" t="s">
        <v>437</v>
      </c>
      <c r="B7" s="107">
        <f>('1C-Analiza_fin_extinsa'!B5-'1C-Analiza_fin_extinsa'!B9)-('1C-Analiza_fin_extinsa'!B11-'1C-Analiza_fin_extinsa'!B12)</f>
        <v>0</v>
      </c>
      <c r="C7" s="107">
        <f>('1C-Analiza_fin_extinsa'!C5-'1C-Analiza_fin_extinsa'!C9)-('1C-Analiza_fin_extinsa'!C11-'1C-Analiza_fin_extinsa'!C12)</f>
        <v>0</v>
      </c>
      <c r="D7" s="107">
        <f>('1C-Analiza_fin_extinsa'!D5-'1C-Analiza_fin_extinsa'!D9)-('1C-Analiza_fin_extinsa'!D11-'1C-Analiza_fin_extinsa'!D12)</f>
        <v>0</v>
      </c>
    </row>
    <row r="8" spans="1:4" x14ac:dyDescent="0.2">
      <c r="A8" s="106" t="s">
        <v>438</v>
      </c>
      <c r="B8" s="107">
        <f>B6-B7</f>
        <v>0</v>
      </c>
      <c r="C8" s="107">
        <f t="shared" ref="C8:D8" si="0">C6-C7</f>
        <v>0</v>
      </c>
      <c r="D8" s="107">
        <f t="shared" si="0"/>
        <v>0</v>
      </c>
    </row>
    <row r="9" spans="1:4" x14ac:dyDescent="0.2">
      <c r="A9" s="106" t="s">
        <v>439</v>
      </c>
      <c r="B9" s="107"/>
      <c r="C9" s="107">
        <f>C8-B8</f>
        <v>0</v>
      </c>
      <c r="D9" s="107">
        <f>D8-C8</f>
        <v>0</v>
      </c>
    </row>
    <row r="10" spans="1:4" x14ac:dyDescent="0.2">
      <c r="A10" s="106" t="s">
        <v>440</v>
      </c>
      <c r="B10" s="108" t="str">
        <f>IFERROR(B7/B6,"")</f>
        <v/>
      </c>
      <c r="C10" s="108" t="str">
        <f t="shared" ref="C10:D10" si="1">IFERROR(C7/C6,"")</f>
        <v/>
      </c>
      <c r="D10" s="108" t="str">
        <f t="shared" si="1"/>
        <v/>
      </c>
    </row>
    <row r="11" spans="1:4" x14ac:dyDescent="0.2">
      <c r="B11" s="109"/>
      <c r="C11" s="109"/>
      <c r="D11" s="109"/>
    </row>
    <row r="12" spans="1:4" x14ac:dyDescent="0.2">
      <c r="A12" s="110" t="s">
        <v>141</v>
      </c>
      <c r="B12" s="64" t="str">
        <f>'1A-Bilant'!B5</f>
        <v>N-2</v>
      </c>
      <c r="C12" s="64" t="str">
        <f>'1A-Bilant'!C5</f>
        <v>N-1</v>
      </c>
      <c r="D12" s="64" t="str">
        <f>'1A-Bilant'!D5</f>
        <v>N</v>
      </c>
    </row>
    <row r="13" spans="1:4" x14ac:dyDescent="0.2">
      <c r="A13" s="111" t="s">
        <v>143</v>
      </c>
      <c r="B13" s="112">
        <f>'1C-Analiza_fin_extinsa'!B25</f>
        <v>0</v>
      </c>
      <c r="C13" s="112">
        <f>'1C-Analiza_fin_extinsa'!C25</f>
        <v>0</v>
      </c>
      <c r="D13" s="112">
        <f>'1C-Analiza_fin_extinsa'!D25</f>
        <v>0</v>
      </c>
    </row>
    <row r="14" spans="1:4" x14ac:dyDescent="0.2">
      <c r="A14" s="111" t="s">
        <v>80</v>
      </c>
      <c r="B14" s="112">
        <f>'1C-Analiza_fin_extinsa'!B27</f>
        <v>0</v>
      </c>
      <c r="C14" s="112">
        <f>'1C-Analiza_fin_extinsa'!C27</f>
        <v>0</v>
      </c>
      <c r="D14" s="112">
        <f>'1C-Analiza_fin_extinsa'!D27</f>
        <v>0</v>
      </c>
    </row>
    <row r="15" spans="1:4" x14ac:dyDescent="0.2">
      <c r="A15" s="111" t="s">
        <v>88</v>
      </c>
      <c r="B15" s="112">
        <f>'1C-Analiza_fin_extinsa'!B30</f>
        <v>0</v>
      </c>
      <c r="C15" s="112">
        <f>'1C-Analiza_fin_extinsa'!C30</f>
        <v>0</v>
      </c>
      <c r="D15" s="112">
        <f>'1C-Analiza_fin_extinsa'!D30</f>
        <v>0</v>
      </c>
    </row>
    <row r="16" spans="1:4" ht="25.5" x14ac:dyDescent="0.2">
      <c r="A16" s="111" t="s">
        <v>441</v>
      </c>
      <c r="B16" s="112">
        <f>'1C-Analiza_fin_extinsa'!B31</f>
        <v>0</v>
      </c>
      <c r="C16" s="112">
        <f>'1C-Analiza_fin_extinsa'!C31</f>
        <v>0</v>
      </c>
      <c r="D16" s="112">
        <f>'1C-Analiza_fin_extinsa'!D31</f>
        <v>0</v>
      </c>
    </row>
    <row r="17" spans="1:4" x14ac:dyDescent="0.2">
      <c r="A17" s="111" t="s">
        <v>58</v>
      </c>
      <c r="B17" s="112">
        <f>'1C-Analiza_fin_extinsa'!B32</f>
        <v>0</v>
      </c>
      <c r="C17" s="112">
        <f>'1C-Analiza_fin_extinsa'!C32</f>
        <v>0</v>
      </c>
      <c r="D17" s="112">
        <f>'1C-Analiza_fin_extinsa'!D32</f>
        <v>0</v>
      </c>
    </row>
    <row r="18" spans="1:4" x14ac:dyDescent="0.2">
      <c r="A18" s="111" t="s">
        <v>59</v>
      </c>
      <c r="B18" s="112">
        <f>'1C-Analiza_fin_extinsa'!B36</f>
        <v>0</v>
      </c>
      <c r="C18" s="112">
        <f>'1C-Analiza_fin_extinsa'!C36</f>
        <v>0</v>
      </c>
      <c r="D18" s="112">
        <f>'1C-Analiza_fin_extinsa'!D36</f>
        <v>0</v>
      </c>
    </row>
    <row r="19" spans="1:4" s="113" customFormat="1" ht="25.5" x14ac:dyDescent="0.2">
      <c r="A19" s="111" t="s">
        <v>442</v>
      </c>
      <c r="B19" s="112">
        <f>'1C-Analiza_fin_extinsa'!B37</f>
        <v>0</v>
      </c>
      <c r="C19" s="112">
        <f>'1C-Analiza_fin_extinsa'!C37</f>
        <v>0</v>
      </c>
      <c r="D19" s="112">
        <f>'1C-Analiza_fin_extinsa'!D37</f>
        <v>0</v>
      </c>
    </row>
    <row r="20" spans="1:4" x14ac:dyDescent="0.2">
      <c r="A20" s="111" t="s">
        <v>443</v>
      </c>
      <c r="B20" s="112">
        <f>'1C-Analiza_fin_extinsa'!B38</f>
        <v>0</v>
      </c>
      <c r="C20" s="112">
        <f>'1C-Analiza_fin_extinsa'!C38</f>
        <v>0</v>
      </c>
      <c r="D20" s="112">
        <f>'1C-Analiza_fin_extinsa'!D38</f>
        <v>0</v>
      </c>
    </row>
    <row r="21" spans="1:4" x14ac:dyDescent="0.2">
      <c r="A21" s="111" t="s">
        <v>66</v>
      </c>
      <c r="B21" s="112">
        <f>'1C-Analiza_fin_extinsa'!B39</f>
        <v>0</v>
      </c>
      <c r="C21" s="112">
        <f>'1C-Analiza_fin_extinsa'!C39</f>
        <v>0</v>
      </c>
      <c r="D21" s="112">
        <f>'1C-Analiza_fin_extinsa'!D39</f>
        <v>0</v>
      </c>
    </row>
    <row r="22" spans="1:4" x14ac:dyDescent="0.2">
      <c r="A22" s="111" t="s">
        <v>67</v>
      </c>
      <c r="B22" s="112">
        <f>'1C-Analiza_fin_extinsa'!B40</f>
        <v>0</v>
      </c>
      <c r="C22" s="112">
        <f>'1C-Analiza_fin_extinsa'!C40</f>
        <v>0</v>
      </c>
      <c r="D22" s="112">
        <f>'1C-Analiza_fin_extinsa'!D40</f>
        <v>0</v>
      </c>
    </row>
    <row r="23" spans="1:4" ht="25.5" x14ac:dyDescent="0.2">
      <c r="A23" s="111" t="s">
        <v>444</v>
      </c>
      <c r="B23" s="112">
        <f>'1C-Analiza_fin_extinsa'!B41</f>
        <v>0</v>
      </c>
      <c r="C23" s="112">
        <f>'1C-Analiza_fin_extinsa'!C41</f>
        <v>0</v>
      </c>
      <c r="D23" s="112">
        <f>'1C-Analiza_fin_extinsa'!D41</f>
        <v>0</v>
      </c>
    </row>
    <row r="24" spans="1:4" x14ac:dyDescent="0.2">
      <c r="A24" s="111" t="s">
        <v>71</v>
      </c>
      <c r="B24" s="112">
        <f>'1C-Analiza_fin_extinsa'!B42</f>
        <v>0</v>
      </c>
      <c r="C24" s="112">
        <f>'1C-Analiza_fin_extinsa'!C42</f>
        <v>0</v>
      </c>
      <c r="D24" s="112">
        <f>'1C-Analiza_fin_extinsa'!D42</f>
        <v>0</v>
      </c>
    </row>
    <row r="25" spans="1:4" x14ac:dyDescent="0.2">
      <c r="A25" s="111" t="s">
        <v>72</v>
      </c>
      <c r="B25" s="112">
        <f>'1C-Analiza_fin_extinsa'!B43</f>
        <v>0</v>
      </c>
      <c r="C25" s="112">
        <f>'1C-Analiza_fin_extinsa'!C43</f>
        <v>0</v>
      </c>
      <c r="D25" s="112">
        <f>'1C-Analiza_fin_extinsa'!D43</f>
        <v>0</v>
      </c>
    </row>
    <row r="26" spans="1:4" x14ac:dyDescent="0.2">
      <c r="A26" s="111" t="s">
        <v>445</v>
      </c>
      <c r="B26" s="112">
        <f>'1C-Analiza_fin_extinsa'!B44</f>
        <v>0</v>
      </c>
      <c r="C26" s="112">
        <f>'1C-Analiza_fin_extinsa'!C44</f>
        <v>0</v>
      </c>
      <c r="D26" s="112">
        <f>'1C-Analiza_fin_extinsa'!D44</f>
        <v>0</v>
      </c>
    </row>
    <row r="27" spans="1:4" hidden="1" x14ac:dyDescent="0.2">
      <c r="A27" s="114" t="s">
        <v>92</v>
      </c>
      <c r="B27" s="115">
        <f>'1C-Analiza_fin_extinsa'!B45</f>
        <v>0</v>
      </c>
      <c r="C27" s="115">
        <f>'1C-Analiza_fin_extinsa'!C45</f>
        <v>0</v>
      </c>
      <c r="D27" s="115">
        <f>'1C-Analiza_fin_extinsa'!D45</f>
        <v>0</v>
      </c>
    </row>
    <row r="28" spans="1:4" x14ac:dyDescent="0.2">
      <c r="A28" s="111" t="s">
        <v>446</v>
      </c>
      <c r="B28" s="112">
        <f>'1C-Analiza_fin_extinsa'!B47</f>
        <v>0</v>
      </c>
      <c r="C28" s="112">
        <f>'1C-Analiza_fin_extinsa'!C47</f>
        <v>0</v>
      </c>
      <c r="D28" s="112">
        <f>'1C-Analiza_fin_extinsa'!D47</f>
        <v>0</v>
      </c>
    </row>
    <row r="29" spans="1:4" x14ac:dyDescent="0.2">
      <c r="A29" s="111" t="s">
        <v>447</v>
      </c>
      <c r="B29" s="112">
        <f>'1C-Analiza_fin_extinsa'!B48</f>
        <v>0</v>
      </c>
      <c r="C29" s="112">
        <f>'1C-Analiza_fin_extinsa'!C48</f>
        <v>0</v>
      </c>
      <c r="D29" s="112">
        <f>'1C-Analiza_fin_extinsa'!D48</f>
        <v>0</v>
      </c>
    </row>
    <row r="30" spans="1:4" x14ac:dyDescent="0.2">
      <c r="A30" s="111" t="s">
        <v>448</v>
      </c>
      <c r="B30" s="112">
        <f>'1C-Analiza_fin_extinsa'!B49</f>
        <v>0</v>
      </c>
      <c r="C30" s="112">
        <f>'1C-Analiza_fin_extinsa'!C49</f>
        <v>0</v>
      </c>
      <c r="D30" s="112">
        <f>'1C-Analiza_fin_extinsa'!D49</f>
        <v>0</v>
      </c>
    </row>
    <row r="31" spans="1:4" ht="25.5" x14ac:dyDescent="0.2">
      <c r="A31" s="111" t="s">
        <v>449</v>
      </c>
      <c r="B31" s="112">
        <f>'1C-Analiza_fin_extinsa'!B50</f>
        <v>0</v>
      </c>
      <c r="C31" s="112">
        <f>'1C-Analiza_fin_extinsa'!C50</f>
        <v>0</v>
      </c>
      <c r="D31" s="112">
        <f>'1C-Analiza_fin_extinsa'!D50</f>
        <v>0</v>
      </c>
    </row>
    <row r="32" spans="1:4" x14ac:dyDescent="0.2">
      <c r="B32" s="109"/>
      <c r="C32" s="109"/>
      <c r="D32" s="109"/>
    </row>
    <row r="33" spans="1:4" s="156" customFormat="1" x14ac:dyDescent="0.2">
      <c r="A33" s="116" t="s">
        <v>115</v>
      </c>
      <c r="B33" s="64" t="str">
        <f>'1A-Bilant'!B5</f>
        <v>N-2</v>
      </c>
      <c r="C33" s="64" t="str">
        <f>'1A-Bilant'!C5</f>
        <v>N-1</v>
      </c>
      <c r="D33" s="64" t="str">
        <f>'1A-Bilant'!D5</f>
        <v>N</v>
      </c>
    </row>
    <row r="34" spans="1:4" s="156" customFormat="1" x14ac:dyDescent="0.2">
      <c r="A34" s="117" t="s">
        <v>450</v>
      </c>
      <c r="B34" s="118" t="str">
        <f>IFERROR('1C-Analiza_fin_extinsa'!G31,"")</f>
        <v/>
      </c>
      <c r="C34" s="118" t="str">
        <f>IFERROR('1C-Analiza_fin_extinsa'!H31,"")</f>
        <v/>
      </c>
      <c r="D34" s="118" t="str">
        <f>IFERROR('1C-Analiza_fin_extinsa'!I31,"")</f>
        <v/>
      </c>
    </row>
    <row r="35" spans="1:4" s="156" customFormat="1" x14ac:dyDescent="0.2">
      <c r="A35" s="117" t="s">
        <v>451</v>
      </c>
      <c r="B35" s="118" t="str">
        <f>IFERROR('1C-Analiza_fin_extinsa'!G37,"")</f>
        <v/>
      </c>
      <c r="C35" s="118" t="str">
        <f>IFERROR('1C-Analiza_fin_extinsa'!H37,"")</f>
        <v/>
      </c>
      <c r="D35" s="118" t="str">
        <f>IFERROR('1C-Analiza_fin_extinsa'!I37,"")</f>
        <v/>
      </c>
    </row>
    <row r="36" spans="1:4" s="156" customFormat="1" x14ac:dyDescent="0.2">
      <c r="A36" s="117" t="s">
        <v>452</v>
      </c>
      <c r="B36" s="118" t="str">
        <f>IFERROR('1C-Analiza_fin_extinsa'!G41,"")</f>
        <v/>
      </c>
      <c r="C36" s="118" t="str">
        <f>IFERROR('1C-Analiza_fin_extinsa'!H41,"")</f>
        <v/>
      </c>
      <c r="D36" s="118" t="str">
        <f>IFERROR('1C-Analiza_fin_extinsa'!I41,"")</f>
        <v/>
      </c>
    </row>
    <row r="37" spans="1:4" s="156" customFormat="1" x14ac:dyDescent="0.2">
      <c r="A37" s="117" t="s">
        <v>453</v>
      </c>
      <c r="B37" s="118" t="str">
        <f>IFERROR('1C-Analiza_fin_extinsa'!G44,"")</f>
        <v/>
      </c>
      <c r="C37" s="118" t="str">
        <f>IFERROR('1C-Analiza_fin_extinsa'!H44,"")</f>
        <v/>
      </c>
      <c r="D37" s="118" t="str">
        <f>IFERROR('1C-Analiza_fin_extinsa'!I44,"")</f>
        <v/>
      </c>
    </row>
    <row r="38" spans="1:4" s="156" customFormat="1" x14ac:dyDescent="0.2">
      <c r="A38" s="117" t="s">
        <v>454</v>
      </c>
      <c r="B38" s="118" t="str">
        <f>IFERROR('1C-Analiza_fin_extinsa'!G47,"")</f>
        <v/>
      </c>
      <c r="C38" s="118" t="str">
        <f>IFERROR('1C-Analiza_fin_extinsa'!H47,"")</f>
        <v/>
      </c>
      <c r="D38" s="118" t="str">
        <f>IFERROR('1C-Analiza_fin_extinsa'!I47,"")</f>
        <v/>
      </c>
    </row>
    <row r="39" spans="1:4" s="156" customFormat="1" x14ac:dyDescent="0.2">
      <c r="A39" s="117" t="s">
        <v>455</v>
      </c>
      <c r="B39" s="118" t="str">
        <f>IFERROR('1C-Analiza_fin_extinsa'!G50,"")</f>
        <v/>
      </c>
      <c r="C39" s="118" t="str">
        <f>IFERROR('1C-Analiza_fin_extinsa'!H50,"")</f>
        <v/>
      </c>
      <c r="D39" s="118" t="str">
        <f>IFERROR('1C-Analiza_fin_extinsa'!I50,"")</f>
        <v/>
      </c>
    </row>
    <row r="40" spans="1:4" s="156" customFormat="1" x14ac:dyDescent="0.2">
      <c r="A40" s="117" t="s">
        <v>456</v>
      </c>
      <c r="B40" s="118" t="str">
        <f>IFERROR('1C-Analiza_fin_extinsa'!G49,"")</f>
        <v/>
      </c>
      <c r="C40" s="118" t="str">
        <f>IFERROR('1C-Analiza_fin_extinsa'!H49,"")</f>
        <v/>
      </c>
      <c r="D40" s="118" t="str">
        <f>IFERROR('1C-Analiza_fin_extinsa'!I49,"")</f>
        <v/>
      </c>
    </row>
    <row r="41" spans="1:4" s="156" customFormat="1" x14ac:dyDescent="0.2">
      <c r="A41" s="176"/>
      <c r="B41" s="177"/>
      <c r="C41" s="177"/>
      <c r="D41" s="177"/>
    </row>
    <row r="42" spans="1:4" s="156" customFormat="1" x14ac:dyDescent="0.2">
      <c r="A42" s="116" t="s">
        <v>114</v>
      </c>
      <c r="B42" s="64" t="str">
        <f>'1A-Bilant'!B5</f>
        <v>N-2</v>
      </c>
      <c r="C42" s="64" t="str">
        <f>'1A-Bilant'!C5</f>
        <v>N-1</v>
      </c>
      <c r="D42" s="64" t="str">
        <f>'1A-Bilant'!D5</f>
        <v>N</v>
      </c>
    </row>
    <row r="43" spans="1:4" s="156" customFormat="1" x14ac:dyDescent="0.2">
      <c r="A43" s="117" t="s">
        <v>291</v>
      </c>
      <c r="B43" s="179">
        <f>'1B-ContPP'!B55</f>
        <v>0</v>
      </c>
      <c r="C43" s="179">
        <f>'1B-ContPP'!C55</f>
        <v>0</v>
      </c>
      <c r="D43" s="179">
        <f>'1B-ContPP'!D55</f>
        <v>0</v>
      </c>
    </row>
    <row r="44" spans="1:4" s="156" customFormat="1" x14ac:dyDescent="0.2">
      <c r="A44" s="117" t="s">
        <v>292</v>
      </c>
      <c r="B44" s="179">
        <f>'1C-Analiza_fin_extinsa'!B49-'1C-Analiza_fin_extinsa'!B45</f>
        <v>0</v>
      </c>
      <c r="C44" s="179">
        <f>'1C-Analiza_fin_extinsa'!C49-'1C-Analiza_fin_extinsa'!C45</f>
        <v>0</v>
      </c>
      <c r="D44" s="179">
        <f>'1C-Analiza_fin_extinsa'!D49-'1C-Analiza_fin_extinsa'!D45</f>
        <v>0</v>
      </c>
    </row>
    <row r="45" spans="1:4" s="156" customFormat="1" x14ac:dyDescent="0.2">
      <c r="A45" s="372" t="s">
        <v>457</v>
      </c>
      <c r="B45" s="373" t="str">
        <f>IF(B43&lt;0,"nu se calculeaza",IFERROR('1C-Analiza_fin_extinsa'!B47/'1C-Analiza_fin_extinsa'!B21,""))</f>
        <v/>
      </c>
      <c r="C45" s="373" t="str">
        <f>IF(C43&lt;0,"nu se calculeaza",IFERROR('1C-Analiza_fin_extinsa'!C47/'1C-Analiza_fin_extinsa'!C21,""))</f>
        <v/>
      </c>
      <c r="D45" s="373" t="str">
        <f>IF(D43&lt;0,"nu se calculeaza",IFERROR('1C-Analiza_fin_extinsa'!D47/'1C-Analiza_fin_extinsa'!D21,""))</f>
        <v/>
      </c>
    </row>
    <row r="46" spans="1:4" s="156" customFormat="1" x14ac:dyDescent="0.2">
      <c r="A46" s="117" t="s">
        <v>460</v>
      </c>
      <c r="B46" s="119"/>
      <c r="C46" s="119"/>
      <c r="D46" s="119"/>
    </row>
    <row r="47" spans="1:4" x14ac:dyDescent="0.2">
      <c r="A47" s="106" t="s">
        <v>458</v>
      </c>
      <c r="B47" s="120" t="str">
        <f>IF(B43&lt;0,"nu se calculeaza",IFERROR('1C-Analiza_fin_extinsa'!G47,""))</f>
        <v/>
      </c>
      <c r="C47" s="120" t="str">
        <f>IF(C43&lt;0,"nu se calculeaza",IFERROR('1C-Analiza_fin_extinsa'!H47,""))</f>
        <v/>
      </c>
      <c r="D47" s="120" t="str">
        <f>IF(D43&lt;0,"nu se calculeaza",IFERROR('1C-Analiza_fin_extinsa'!I47,""))</f>
        <v/>
      </c>
    </row>
    <row r="48" spans="1:4" x14ac:dyDescent="0.2">
      <c r="A48" s="106" t="s">
        <v>459</v>
      </c>
      <c r="B48" s="121" t="str">
        <f>IFERROR('1C-Analiza_fin_extinsa'!B25/'1C-Analiza_fin_extinsa'!B10,"")</f>
        <v/>
      </c>
      <c r="C48" s="121" t="str">
        <f>IFERROR('1C-Analiza_fin_extinsa'!C25/'1C-Analiza_fin_extinsa'!C10,"")</f>
        <v/>
      </c>
      <c r="D48" s="121" t="str">
        <f>IFERROR('1C-Analiza_fin_extinsa'!D25/'1C-Analiza_fin_extinsa'!D10,"")</f>
        <v/>
      </c>
    </row>
    <row r="49" spans="1:4" x14ac:dyDescent="0.2">
      <c r="A49" s="372" t="s">
        <v>489</v>
      </c>
      <c r="B49" s="373" t="str">
        <f>IF(B43&lt;0,"nu se calculeaza",IFERROR('1C-Analiza_fin_extinsa'!B47/'1C-Analiza_fin_extinsa'!B20,""))</f>
        <v/>
      </c>
      <c r="C49" s="373" t="str">
        <f>IF(C43&lt;0,"nu se calculeaza",IFERROR('1C-Analiza_fin_extinsa'!C47/'1C-Analiza_fin_extinsa'!C20,""))</f>
        <v/>
      </c>
      <c r="D49" s="373" t="str">
        <f>IF(D43&lt;0,"nu se calculeaza",IFERROR('1C-Analiza_fin_extinsa'!D47/'1C-Analiza_fin_extinsa'!D20,""))</f>
        <v/>
      </c>
    </row>
    <row r="50" spans="1:4" ht="24" customHeight="1" x14ac:dyDescent="0.2">
      <c r="A50" s="106" t="s">
        <v>461</v>
      </c>
      <c r="B50" s="68"/>
      <c r="C50" s="68"/>
      <c r="D50" s="68"/>
    </row>
    <row r="51" spans="1:4" x14ac:dyDescent="0.2">
      <c r="A51" s="106" t="s">
        <v>458</v>
      </c>
      <c r="B51" s="120" t="str">
        <f>B47</f>
        <v/>
      </c>
      <c r="C51" s="120" t="str">
        <f t="shared" ref="C51:D51" si="2">C47</f>
        <v/>
      </c>
      <c r="D51" s="120" t="str">
        <f t="shared" si="2"/>
        <v/>
      </c>
    </row>
    <row r="52" spans="1:4" x14ac:dyDescent="0.2">
      <c r="A52" s="106" t="s">
        <v>459</v>
      </c>
      <c r="B52" s="121" t="str">
        <f>B48</f>
        <v/>
      </c>
      <c r="C52" s="121" t="str">
        <f t="shared" ref="C52:D52" si="3">C48</f>
        <v/>
      </c>
      <c r="D52" s="121" t="str">
        <f t="shared" si="3"/>
        <v/>
      </c>
    </row>
    <row r="53" spans="1:4" x14ac:dyDescent="0.2">
      <c r="A53" s="106" t="s">
        <v>462</v>
      </c>
      <c r="B53" s="121" t="str">
        <f>IFERROR('1C-Analiza_fin_extinsa'!B21/'1C-Analiza_fin_extinsa'!B20,"")</f>
        <v/>
      </c>
      <c r="C53" s="121" t="str">
        <f>IFERROR('1C-Analiza_fin_extinsa'!C21/'1C-Analiza_fin_extinsa'!C20,"")</f>
        <v/>
      </c>
      <c r="D53" s="121" t="str">
        <f>IFERROR('1C-Analiza_fin_extinsa'!D21/'1C-Analiza_fin_extinsa'!D20,"")</f>
        <v/>
      </c>
    </row>
    <row r="54" spans="1:4" ht="25.5" x14ac:dyDescent="0.2">
      <c r="A54" s="43" t="s">
        <v>521</v>
      </c>
      <c r="B54" s="120" t="str">
        <f>IF(B44&lt;0,"nu se calculeaza",IFERROR(('1C-Analiza_fin_extinsa'!B49-'1C-Analiza_fin_extinsa'!B45)/('1C-Analiza_fin_extinsa'!B20+'1C-Analiza_fin_extinsa'!B16),""))</f>
        <v/>
      </c>
      <c r="C54" s="120" t="str">
        <f>IF(C44&lt;0,"nu se calculeaza",IFERROR(('1C-Analiza_fin_extinsa'!C49-'1C-Analiza_fin_extinsa'!C45)/('1C-Analiza_fin_extinsa'!C20+'1C-Analiza_fin_extinsa'!C16),""))</f>
        <v/>
      </c>
      <c r="D54" s="120" t="str">
        <f>IF(D44&lt;0,"nu se calculeaza",IFERROR(('1C-Analiza_fin_extinsa'!D49-'1C-Analiza_fin_extinsa'!D45)/('1C-Analiza_fin_extinsa'!D20+'1C-Analiza_fin_extinsa'!D16),""))</f>
        <v/>
      </c>
    </row>
    <row r="55" spans="1:4" ht="25.5" x14ac:dyDescent="0.2">
      <c r="A55" s="117" t="s">
        <v>520</v>
      </c>
      <c r="B55" s="68"/>
      <c r="C55" s="68"/>
      <c r="D55" s="68"/>
    </row>
    <row r="56" spans="1:4" s="104" customFormat="1" ht="15" x14ac:dyDescent="0.2">
      <c r="A56" s="106" t="s">
        <v>463</v>
      </c>
      <c r="B56" s="120" t="str">
        <f>IF(B44&lt;0,"nu se calculeaza",IFERROR(('1C-Analiza_fin_extinsa'!B49-'1C-Analiza_fin_extinsa'!B45)/'1C-Analiza_fin_extinsa'!B25,""))</f>
        <v/>
      </c>
      <c r="C56" s="120" t="str">
        <f>IF(C44&lt;0,"nu se calculeaza",IFERROR(('1C-Analiza_fin_extinsa'!C49-'1C-Analiza_fin_extinsa'!C45)/'1C-Analiza_fin_extinsa'!C25,""))</f>
        <v/>
      </c>
      <c r="D56" s="120" t="str">
        <f>IF(D44&lt;0,"nu se calculeaza",IFERROR(('1C-Analiza_fin_extinsa'!D49-'1C-Analiza_fin_extinsa'!D45)/'1C-Analiza_fin_extinsa'!D25,""))</f>
        <v/>
      </c>
    </row>
    <row r="57" spans="1:4" x14ac:dyDescent="0.2">
      <c r="A57" s="106" t="s">
        <v>459</v>
      </c>
      <c r="B57" s="121" t="str">
        <f>B48</f>
        <v/>
      </c>
      <c r="C57" s="121" t="str">
        <f t="shared" ref="C57:D57" si="4">C48</f>
        <v/>
      </c>
      <c r="D57" s="121" t="str">
        <f t="shared" si="4"/>
        <v/>
      </c>
    </row>
    <row r="58" spans="1:4" x14ac:dyDescent="0.2">
      <c r="A58" s="106" t="s">
        <v>464</v>
      </c>
      <c r="B58" s="121" t="str">
        <f>IFERROR(('1C-Analiza_fin_extinsa'!B21/('1C-Analiza_fin_extinsa'!B20+'1C-Analiza_fin_extinsa'!B16)),"")</f>
        <v/>
      </c>
      <c r="C58" s="121" t="str">
        <f>IFERROR(('1C-Analiza_fin_extinsa'!C21/('1C-Analiza_fin_extinsa'!C20+'1C-Analiza_fin_extinsa'!C16)),"")</f>
        <v/>
      </c>
      <c r="D58" s="121" t="str">
        <f>IFERROR(('1C-Analiza_fin_extinsa'!D21/('1C-Analiza_fin_extinsa'!D20+'1C-Analiza_fin_extinsa'!D16)),"")</f>
        <v/>
      </c>
    </row>
    <row r="59" spans="1:4" x14ac:dyDescent="0.2">
      <c r="A59" s="43" t="s">
        <v>465</v>
      </c>
      <c r="B59" s="122" t="str">
        <f>IFERROR(B49-B54,"")</f>
        <v/>
      </c>
      <c r="C59" s="122" t="str">
        <f t="shared" ref="C59:D59" si="5">IFERROR(C49-C54,"")</f>
        <v/>
      </c>
      <c r="D59" s="122" t="str">
        <f t="shared" si="5"/>
        <v/>
      </c>
    </row>
    <row r="60" spans="1:4" s="104" customFormat="1" ht="15" x14ac:dyDescent="0.2">
      <c r="A60" s="123"/>
      <c r="B60" s="83"/>
      <c r="C60" s="83"/>
      <c r="D60" s="83"/>
    </row>
    <row r="61" spans="1:4" x14ac:dyDescent="0.2">
      <c r="A61" s="116" t="s">
        <v>116</v>
      </c>
      <c r="B61" s="64" t="str">
        <f>'1A-Bilant'!B5</f>
        <v>N-2</v>
      </c>
      <c r="C61" s="64" t="str">
        <f>'1A-Bilant'!C5</f>
        <v>N-1</v>
      </c>
      <c r="D61" s="64" t="str">
        <f>'1A-Bilant'!D5</f>
        <v>N</v>
      </c>
    </row>
    <row r="62" spans="1:4" x14ac:dyDescent="0.2">
      <c r="A62" s="106" t="s">
        <v>466</v>
      </c>
      <c r="B62" s="124" t="str">
        <f>IFERROR(('1C-Analiza_fin_extinsa'!B21*360)/'1C-Analiza_fin_extinsa'!B25,"")</f>
        <v/>
      </c>
      <c r="C62" s="124" t="str">
        <f>IFERROR(('1C-Analiza_fin_extinsa'!C21*360)/'1C-Analiza_fin_extinsa'!C25,"")</f>
        <v/>
      </c>
      <c r="D62" s="124" t="str">
        <f>IFERROR(('1C-Analiza_fin_extinsa'!D21*360)/'1C-Analiza_fin_extinsa'!D25,"")</f>
        <v/>
      </c>
    </row>
    <row r="63" spans="1:4" s="104" customFormat="1" ht="25.5" x14ac:dyDescent="0.2">
      <c r="A63" s="106" t="s">
        <v>467</v>
      </c>
      <c r="B63" s="124" t="str">
        <f>IFERROR(('1C-Analiza_fin_extinsa'!B4*360)/'1C-Analiza_fin_extinsa'!B25,"")</f>
        <v/>
      </c>
      <c r="C63" s="124" t="str">
        <f>IFERROR(('1C-Analiza_fin_extinsa'!C4*360)/'1C-Analiza_fin_extinsa'!C25,"")</f>
        <v/>
      </c>
      <c r="D63" s="124" t="str">
        <f>IFERROR(('1C-Analiza_fin_extinsa'!D4*360)/'1C-Analiza_fin_extinsa'!D25,"")</f>
        <v/>
      </c>
    </row>
    <row r="64" spans="1:4" x14ac:dyDescent="0.2">
      <c r="A64" s="106" t="s">
        <v>468</v>
      </c>
      <c r="B64" s="124" t="str">
        <f>IFERROR(('1C-Analiza_fin_extinsa'!B5*360)/'1C-Analiza_fin_extinsa'!B25,"")</f>
        <v/>
      </c>
      <c r="C64" s="124" t="str">
        <f>IFERROR(('1C-Analiza_fin_extinsa'!C5*360)/'1C-Analiza_fin_extinsa'!C25,"")</f>
        <v/>
      </c>
      <c r="D64" s="124" t="str">
        <f>IFERROR(('1C-Analiza_fin_extinsa'!D5*360)/'1C-Analiza_fin_extinsa'!D25,"")</f>
        <v/>
      </c>
    </row>
    <row r="65" spans="1:4" x14ac:dyDescent="0.2">
      <c r="A65" s="106" t="s">
        <v>469</v>
      </c>
      <c r="B65" s="124" t="str">
        <f>IFERROR(('1C-Analiza_fin_extinsa'!B6*360)/'1C-Analiza_fin_extinsa'!B25,"")</f>
        <v/>
      </c>
      <c r="C65" s="124" t="str">
        <f>IFERROR(('1C-Analiza_fin_extinsa'!C6*360)/'1C-Analiza_fin_extinsa'!C25,"")</f>
        <v/>
      </c>
      <c r="D65" s="124" t="str">
        <f>IFERROR(('1C-Analiza_fin_extinsa'!D6*360)/'1C-Analiza_fin_extinsa'!D25,"")</f>
        <v/>
      </c>
    </row>
    <row r="66" spans="1:4" x14ac:dyDescent="0.2">
      <c r="A66" s="106" t="s">
        <v>470</v>
      </c>
      <c r="B66" s="124" t="str">
        <f>IFERROR(('1C-Analiza_fin_extinsa'!B7*360)/'1C-Analiza_fin_extinsa'!B25,"")</f>
        <v/>
      </c>
      <c r="C66" s="124" t="str">
        <f>IFERROR(('1C-Analiza_fin_extinsa'!C7*360)/'1C-Analiza_fin_extinsa'!C25,"")</f>
        <v/>
      </c>
      <c r="D66" s="124" t="str">
        <f>IFERROR(('1C-Analiza_fin_extinsa'!D7*360)/'1C-Analiza_fin_extinsa'!D25,"")</f>
        <v/>
      </c>
    </row>
    <row r="67" spans="1:4" x14ac:dyDescent="0.2">
      <c r="A67" s="106" t="s">
        <v>471</v>
      </c>
      <c r="B67" s="124" t="str">
        <f>IFERROR(('1C-Analiza_fin_extinsa'!B13*360)/'1C-Analiza_fin_extinsa'!B25,"")</f>
        <v/>
      </c>
      <c r="C67" s="124" t="str">
        <f>IFERROR(('1C-Analiza_fin_extinsa'!C13*360)/'1C-Analiza_fin_extinsa'!C25,"")</f>
        <v/>
      </c>
      <c r="D67" s="124" t="str">
        <f>IFERROR(('1C-Analiza_fin_extinsa'!D13*360)/'1C-Analiza_fin_extinsa'!D25,"")</f>
        <v/>
      </c>
    </row>
    <row r="68" spans="1:4" s="125" customFormat="1" ht="15.75" x14ac:dyDescent="0.2">
      <c r="A68" s="116" t="s">
        <v>117</v>
      </c>
      <c r="B68" s="64" t="str">
        <f>'1A-Bilant'!B5</f>
        <v>N-2</v>
      </c>
      <c r="C68" s="64" t="str">
        <f>'1A-Bilant'!C5</f>
        <v>N-1</v>
      </c>
      <c r="D68" s="64" t="str">
        <f>'1A-Bilant'!D5</f>
        <v>N</v>
      </c>
    </row>
    <row r="69" spans="1:4" x14ac:dyDescent="0.2">
      <c r="A69" s="106" t="s">
        <v>472</v>
      </c>
      <c r="B69" s="121" t="str">
        <f>IFERROR('1C-Analiza_fin_extinsa'!B25/'1C-Analiza_fin_extinsa'!B21,"")</f>
        <v/>
      </c>
      <c r="C69" s="121" t="str">
        <f>IFERROR('1C-Analiza_fin_extinsa'!C25/'1C-Analiza_fin_extinsa'!C21,"")</f>
        <v/>
      </c>
      <c r="D69" s="121" t="str">
        <f>IFERROR('1C-Analiza_fin_extinsa'!D25/'1C-Analiza_fin_extinsa'!D21,"")</f>
        <v/>
      </c>
    </row>
    <row r="70" spans="1:4" s="104" customFormat="1" ht="15" x14ac:dyDescent="0.2">
      <c r="A70" s="106" t="s">
        <v>473</v>
      </c>
      <c r="B70" s="121" t="str">
        <f>IFERROR('1C-Analiza_fin_extinsa'!B25/'1C-Analiza_fin_extinsa'!B4,"")</f>
        <v/>
      </c>
      <c r="C70" s="121" t="str">
        <f>IFERROR('1C-Analiza_fin_extinsa'!C25/'1C-Analiza_fin_extinsa'!C4,"")</f>
        <v/>
      </c>
      <c r="D70" s="121" t="str">
        <f>IFERROR('1C-Analiza_fin_extinsa'!D25/'1C-Analiza_fin_extinsa'!D4,"")</f>
        <v/>
      </c>
    </row>
    <row r="71" spans="1:4" s="104" customFormat="1" ht="15" x14ac:dyDescent="0.2">
      <c r="A71" s="106" t="s">
        <v>474</v>
      </c>
      <c r="B71" s="121" t="str">
        <f>IFERROR('1C-Analiza_fin_extinsa'!B25/'1C-Analiza_fin_extinsa'!B5,"")</f>
        <v/>
      </c>
      <c r="C71" s="121" t="str">
        <f>IFERROR('1C-Analiza_fin_extinsa'!C25/'1C-Analiza_fin_extinsa'!C5,"")</f>
        <v/>
      </c>
      <c r="D71" s="121" t="str">
        <f>IFERROR('1C-Analiza_fin_extinsa'!D25/'1C-Analiza_fin_extinsa'!D5,"")</f>
        <v/>
      </c>
    </row>
    <row r="72" spans="1:4" s="104" customFormat="1" ht="15" x14ac:dyDescent="0.2">
      <c r="A72" s="106" t="s">
        <v>475</v>
      </c>
      <c r="B72" s="121" t="str">
        <f>IFERROR('1C-Analiza_fin_extinsa'!B25/'1C-Analiza_fin_extinsa'!B6,"")</f>
        <v/>
      </c>
      <c r="C72" s="121" t="str">
        <f>IFERROR('1C-Analiza_fin_extinsa'!C25/'1C-Analiza_fin_extinsa'!C6,"")</f>
        <v/>
      </c>
      <c r="D72" s="121" t="str">
        <f>IFERROR('1C-Analiza_fin_extinsa'!D25/'1C-Analiza_fin_extinsa'!D6,"")</f>
        <v/>
      </c>
    </row>
    <row r="73" spans="1:4" s="104" customFormat="1" ht="15" x14ac:dyDescent="0.2">
      <c r="A73" s="106" t="s">
        <v>476</v>
      </c>
      <c r="B73" s="121" t="str">
        <f>IFERROR('1C-Analiza_fin_extinsa'!B25/'1C-Analiza_fin_extinsa'!B7,"")</f>
        <v/>
      </c>
      <c r="C73" s="121" t="str">
        <f>IFERROR('1C-Analiza_fin_extinsa'!C25/'1C-Analiza_fin_extinsa'!C7,"")</f>
        <v/>
      </c>
      <c r="D73" s="121" t="str">
        <f>IFERROR('1C-Analiza_fin_extinsa'!D25/'1C-Analiza_fin_extinsa'!D7,"")</f>
        <v/>
      </c>
    </row>
    <row r="74" spans="1:4" s="104" customFormat="1" ht="15" x14ac:dyDescent="0.2">
      <c r="A74" s="106" t="s">
        <v>477</v>
      </c>
      <c r="B74" s="121" t="str">
        <f>IFERROR('1C-Analiza_fin_extinsa'!B25/'1C-Analiza_fin_extinsa'!B13,"")</f>
        <v/>
      </c>
      <c r="C74" s="121" t="str">
        <f>IFERROR('1C-Analiza_fin_extinsa'!C25/'1C-Analiza_fin_extinsa'!C13,"")</f>
        <v/>
      </c>
      <c r="D74" s="121" t="str">
        <f>IFERROR('1C-Analiza_fin_extinsa'!D25/'1C-Analiza_fin_extinsa'!D13,"")</f>
        <v/>
      </c>
    </row>
    <row r="75" spans="1:4" s="104" customFormat="1" ht="15" hidden="1" x14ac:dyDescent="0.2">
      <c r="A75" s="126" t="s">
        <v>120</v>
      </c>
      <c r="B75" s="56"/>
      <c r="C75" s="56"/>
      <c r="D75" s="56"/>
    </row>
    <row r="76" spans="1:4" s="104" customFormat="1" ht="15" hidden="1" x14ac:dyDescent="0.2">
      <c r="A76" s="127" t="s">
        <v>121</v>
      </c>
      <c r="B76" s="128" t="e">
        <f>'1C-Analiza_fin_extinsa'!B21/'1C-Analiza_fin_extinsa'!B25</f>
        <v>#DIV/0!</v>
      </c>
      <c r="C76" s="128" t="e">
        <f>'1C-Analiza_fin_extinsa'!C21/'1C-Analiza_fin_extinsa'!C25</f>
        <v>#DIV/0!</v>
      </c>
      <c r="D76" s="128" t="e">
        <f>'1C-Analiza_fin_extinsa'!D21/'1C-Analiza_fin_extinsa'!D25</f>
        <v>#DIV/0!</v>
      </c>
    </row>
    <row r="77" spans="1:4" s="104" customFormat="1" ht="15" hidden="1" x14ac:dyDescent="0.2">
      <c r="A77" s="127" t="s">
        <v>122</v>
      </c>
      <c r="B77" s="128" t="e">
        <f>'1C-Analiza_fin_extinsa'!B4/'1C-Analiza_fin_extinsa'!B25</f>
        <v>#DIV/0!</v>
      </c>
      <c r="C77" s="128" t="e">
        <f>'1C-Analiza_fin_extinsa'!C4/'1C-Analiza_fin_extinsa'!C25</f>
        <v>#DIV/0!</v>
      </c>
      <c r="D77" s="128" t="e">
        <f>'1C-Analiza_fin_extinsa'!D4/'1C-Analiza_fin_extinsa'!D25</f>
        <v>#DIV/0!</v>
      </c>
    </row>
    <row r="78" spans="1:4" s="104" customFormat="1" ht="15" hidden="1" x14ac:dyDescent="0.2">
      <c r="A78" s="127" t="s">
        <v>123</v>
      </c>
      <c r="B78" s="128" t="e">
        <f>'1C-Analiza_fin_extinsa'!B5/'1C-Analiza_fin_extinsa'!B25</f>
        <v>#DIV/0!</v>
      </c>
      <c r="C78" s="128" t="e">
        <f>'1C-Analiza_fin_extinsa'!C5/'1C-Analiza_fin_extinsa'!C25</f>
        <v>#DIV/0!</v>
      </c>
      <c r="D78" s="128" t="e">
        <f>'1C-Analiza_fin_extinsa'!D5/'1C-Analiza_fin_extinsa'!D25</f>
        <v>#DIV/0!</v>
      </c>
    </row>
    <row r="79" spans="1:4" s="104" customFormat="1" ht="15" hidden="1" x14ac:dyDescent="0.2">
      <c r="A79" s="127" t="s">
        <v>124</v>
      </c>
      <c r="B79" s="128" t="e">
        <f>'1C-Analiza_fin_extinsa'!B6/'1C-Analiza_fin_extinsa'!B25</f>
        <v>#DIV/0!</v>
      </c>
      <c r="C79" s="128" t="e">
        <f>'1C-Analiza_fin_extinsa'!C6/'1C-Analiza_fin_extinsa'!C25</f>
        <v>#DIV/0!</v>
      </c>
      <c r="D79" s="128" t="e">
        <f>'1C-Analiza_fin_extinsa'!D6/'1C-Analiza_fin_extinsa'!D25</f>
        <v>#DIV/0!</v>
      </c>
    </row>
    <row r="80" spans="1:4" s="104" customFormat="1" ht="15" hidden="1" x14ac:dyDescent="0.2">
      <c r="A80" s="127" t="s">
        <v>125</v>
      </c>
      <c r="B80" s="128" t="e">
        <f>'1C-Analiza_fin_extinsa'!B7/'1C-Analiza_fin_extinsa'!B25</f>
        <v>#DIV/0!</v>
      </c>
      <c r="C80" s="128" t="e">
        <f>'1C-Analiza_fin_extinsa'!C7/'1C-Analiza_fin_extinsa'!C25</f>
        <v>#DIV/0!</v>
      </c>
      <c r="D80" s="128" t="e">
        <f>'1C-Analiza_fin_extinsa'!D7/'1C-Analiza_fin_extinsa'!D25</f>
        <v>#DIV/0!</v>
      </c>
    </row>
    <row r="81" spans="1:6" s="104" customFormat="1" ht="15" hidden="1" x14ac:dyDescent="0.2">
      <c r="A81" s="127" t="s">
        <v>126</v>
      </c>
      <c r="B81" s="128" t="e">
        <f>'1C-Analiza_fin_extinsa'!B13/'1C-Analiza_fin_extinsa'!B25</f>
        <v>#DIV/0!</v>
      </c>
      <c r="C81" s="128" t="e">
        <f>'1C-Analiza_fin_extinsa'!C13/'1C-Analiza_fin_extinsa'!C25</f>
        <v>#DIV/0!</v>
      </c>
      <c r="D81" s="128" t="e">
        <f>'1C-Analiza_fin_extinsa'!D13/'1C-Analiza_fin_extinsa'!D25</f>
        <v>#DIV/0!</v>
      </c>
    </row>
    <row r="82" spans="1:6" s="104" customFormat="1" ht="15" hidden="1" x14ac:dyDescent="0.2">
      <c r="A82" s="129" t="s">
        <v>127</v>
      </c>
      <c r="B82" s="130" t="e">
        <f>'1C-Analiza_fin_extinsa'!B9/'1C-Analiza_fin_extinsa'!B25</f>
        <v>#DIV/0!</v>
      </c>
      <c r="C82" s="130" t="e">
        <f>'1C-Analiza_fin_extinsa'!C9/'1C-Analiza_fin_extinsa'!C25</f>
        <v>#DIV/0!</v>
      </c>
      <c r="D82" s="130" t="e">
        <f>'1C-Analiza_fin_extinsa'!D9/'1C-Analiza_fin_extinsa'!D25</f>
        <v>#DIV/0!</v>
      </c>
    </row>
    <row r="83" spans="1:6" x14ac:dyDescent="0.2">
      <c r="A83" s="123"/>
      <c r="B83" s="83"/>
      <c r="C83" s="83"/>
      <c r="D83" s="83"/>
    </row>
    <row r="84" spans="1:6" x14ac:dyDescent="0.2">
      <c r="A84" s="43" t="s">
        <v>119</v>
      </c>
      <c r="B84" s="64" t="str">
        <f>'1A-Bilant'!B5</f>
        <v>N-2</v>
      </c>
      <c r="C84" s="64" t="str">
        <f>'1A-Bilant'!C5</f>
        <v>N-1</v>
      </c>
      <c r="D84" s="64" t="str">
        <f>'1A-Bilant'!D5</f>
        <v>N</v>
      </c>
    </row>
    <row r="85" spans="1:6" x14ac:dyDescent="0.2">
      <c r="A85" s="370" t="s">
        <v>478</v>
      </c>
      <c r="B85" s="371" t="str">
        <f>IFERROR('1C-Analiza_fin_extinsa'!B5/'1C-Analiza_fin_extinsa'!B11,"")</f>
        <v/>
      </c>
      <c r="C85" s="371" t="str">
        <f>IFERROR('1C-Analiza_fin_extinsa'!C5/'1C-Analiza_fin_extinsa'!C11,"")</f>
        <v/>
      </c>
      <c r="D85" s="371" t="str">
        <f>IFERROR('1C-Analiza_fin_extinsa'!D5/'1C-Analiza_fin_extinsa'!D11,"")</f>
        <v/>
      </c>
      <c r="F85" s="369"/>
    </row>
    <row r="86" spans="1:6" ht="25.5" x14ac:dyDescent="0.2">
      <c r="A86" s="106" t="s">
        <v>479</v>
      </c>
      <c r="B86" s="121" t="str">
        <f>IFERROR(('1C-Analiza_fin_extinsa'!B5-'1C-Analiza_fin_extinsa'!B6)/'1C-Analiza_fin_extinsa'!B11,"")</f>
        <v/>
      </c>
      <c r="C86" s="121" t="str">
        <f>IFERROR(('1C-Analiza_fin_extinsa'!C5-'1C-Analiza_fin_extinsa'!C6)/'1C-Analiza_fin_extinsa'!C11,"")</f>
        <v/>
      </c>
      <c r="D86" s="121" t="str">
        <f>IFERROR(('1C-Analiza_fin_extinsa'!D5-'1C-Analiza_fin_extinsa'!D6)/'1C-Analiza_fin_extinsa'!D11,"")</f>
        <v/>
      </c>
    </row>
    <row r="87" spans="1:6" s="156" customFormat="1" x14ac:dyDescent="0.2">
      <c r="A87" s="117" t="s">
        <v>480</v>
      </c>
      <c r="B87" s="131" t="str">
        <f>IFERROR('1C-Analiza_fin_extinsa'!B9/'1C-Analiza_fin_extinsa'!B11,"")</f>
        <v/>
      </c>
      <c r="C87" s="131" t="str">
        <f>IFERROR('1C-Analiza_fin_extinsa'!C9/'1C-Analiza_fin_extinsa'!C11,"")</f>
        <v/>
      </c>
      <c r="D87" s="131" t="str">
        <f>IFERROR('1C-Analiza_fin_extinsa'!D9/'1C-Analiza_fin_extinsa'!D11,"")</f>
        <v/>
      </c>
    </row>
    <row r="88" spans="1:6" s="156" customFormat="1" x14ac:dyDescent="0.2">
      <c r="A88" s="132"/>
      <c r="B88" s="133"/>
      <c r="C88" s="133"/>
      <c r="D88" s="133"/>
    </row>
    <row r="89" spans="1:6" s="156" customFormat="1" x14ac:dyDescent="0.2">
      <c r="A89" s="178" t="s">
        <v>142</v>
      </c>
      <c r="B89" s="64" t="str">
        <f>'1A-Bilant'!B5</f>
        <v>N-2</v>
      </c>
      <c r="C89" s="64" t="str">
        <f>'1A-Bilant'!C5</f>
        <v>N-1</v>
      </c>
      <c r="D89" s="64" t="str">
        <f>'1A-Bilant'!D5</f>
        <v>N</v>
      </c>
    </row>
    <row r="90" spans="1:6" s="156" customFormat="1" x14ac:dyDescent="0.2">
      <c r="A90" s="117" t="s">
        <v>481</v>
      </c>
      <c r="B90" s="131" t="str">
        <f>IFERROR('1C-Analiza_fin_extinsa'!B10/'1C-Analiza_fin_extinsa'!B11,"")</f>
        <v/>
      </c>
      <c r="C90" s="131" t="str">
        <f>IFERROR('1C-Analiza_fin_extinsa'!C10/'1C-Analiza_fin_extinsa'!C11,"")</f>
        <v/>
      </c>
      <c r="D90" s="131" t="str">
        <f>IFERROR('1C-Analiza_fin_extinsa'!D10/'1C-Analiza_fin_extinsa'!D11,"")</f>
        <v/>
      </c>
    </row>
    <row r="91" spans="1:6" s="156" customFormat="1" x14ac:dyDescent="0.2">
      <c r="A91" s="370" t="s">
        <v>482</v>
      </c>
      <c r="B91" s="371" t="str">
        <f>IFERROR('1C-Analiza_fin_extinsa'!B10/('1C-Analiza_fin_extinsa'!B11+'1C-Analiza_fin_extinsa'!B16),"")</f>
        <v/>
      </c>
      <c r="C91" s="371" t="str">
        <f>IFERROR('1C-Analiza_fin_extinsa'!C10/('1C-Analiza_fin_extinsa'!C11+'1C-Analiza_fin_extinsa'!C16),"")</f>
        <v/>
      </c>
      <c r="D91" s="371" t="str">
        <f>IFERROR('1C-Analiza_fin_extinsa'!D10/('1C-Analiza_fin_extinsa'!D11+'1C-Analiza_fin_extinsa'!D16),"")</f>
        <v/>
      </c>
    </row>
    <row r="92" spans="1:6" s="156" customFormat="1" ht="25.5" x14ac:dyDescent="0.2">
      <c r="A92" s="117" t="s">
        <v>483</v>
      </c>
      <c r="B92" s="131" t="str">
        <f>IFERROR('1C-Analiza_fin_extinsa'!B20/('1C-Analiza_fin_extinsa'!B20+'1C-Analiza_fin_extinsa'!B16),"")</f>
        <v/>
      </c>
      <c r="C92" s="131" t="str">
        <f>IFERROR('1C-Analiza_fin_extinsa'!C20/('1C-Analiza_fin_extinsa'!C20+'1C-Analiza_fin_extinsa'!C16),"")</f>
        <v/>
      </c>
      <c r="D92" s="131" t="str">
        <f>IFERROR('1C-Analiza_fin_extinsa'!D20/('1C-Analiza_fin_extinsa'!D20+'1C-Analiza_fin_extinsa'!D16),"")</f>
        <v/>
      </c>
    </row>
    <row r="93" spans="1:6" s="156" customFormat="1" x14ac:dyDescent="0.2">
      <c r="A93" s="117" t="s">
        <v>484</v>
      </c>
      <c r="B93" s="118" t="str">
        <f>IFERROR('1C-Analiza_fin_extinsa'!B20/'1C-Analiza_fin_extinsa'!B21,"")</f>
        <v/>
      </c>
      <c r="C93" s="118" t="str">
        <f>IFERROR('1C-Analiza_fin_extinsa'!C20/'1C-Analiza_fin_extinsa'!C21,"")</f>
        <v/>
      </c>
      <c r="D93" s="118" t="str">
        <f>IFERROR('1C-Analiza_fin_extinsa'!D20/'1C-Analiza_fin_extinsa'!D21,"")</f>
        <v/>
      </c>
    </row>
    <row r="94" spans="1:6" s="156" customFormat="1" x14ac:dyDescent="0.2">
      <c r="A94" s="117" t="s">
        <v>485</v>
      </c>
      <c r="B94" s="118" t="str">
        <f>IFERROR('1C-Analiza_fin_extinsa'!B16/'1C-Analiza_fin_extinsa'!B20,"")</f>
        <v/>
      </c>
      <c r="C94" s="118" t="str">
        <f>IFERROR('1C-Analiza_fin_extinsa'!C16/'1C-Analiza_fin_extinsa'!C20,"")</f>
        <v/>
      </c>
      <c r="D94" s="118" t="str">
        <f>IFERROR('1C-Analiza_fin_extinsa'!D16/'1C-Analiza_fin_extinsa'!D20,"")</f>
        <v/>
      </c>
    </row>
    <row r="95" spans="1:6" s="156" customFormat="1" x14ac:dyDescent="0.2">
      <c r="A95" s="117" t="s">
        <v>486</v>
      </c>
      <c r="B95" s="118" t="str">
        <f>IFERROR('1C-Analiza_fin_extinsa'!B16/'1C-Analiza_fin_extinsa'!B21,"")</f>
        <v/>
      </c>
      <c r="C95" s="118" t="str">
        <f>IFERROR('1C-Analiza_fin_extinsa'!C16/'1C-Analiza_fin_extinsa'!C21,"")</f>
        <v/>
      </c>
      <c r="D95" s="118" t="str">
        <f>IFERROR('1C-Analiza_fin_extinsa'!D16/'1C-Analiza_fin_extinsa'!D21,"")</f>
        <v/>
      </c>
    </row>
    <row r="96" spans="1:6" s="156" customFormat="1" ht="15" customHeight="1" x14ac:dyDescent="0.2">
      <c r="A96" s="117" t="s">
        <v>487</v>
      </c>
      <c r="B96" s="118" t="str">
        <f>IFERROR('1C-Analiza_fin_extinsa'!B11/'1C-Analiza_fin_extinsa'!B21,"")</f>
        <v/>
      </c>
      <c r="C96" s="118" t="str">
        <f>IFERROR('1C-Analiza_fin_extinsa'!C11/'1C-Analiza_fin_extinsa'!C21,"")</f>
        <v/>
      </c>
      <c r="D96" s="118" t="str">
        <f>IFERROR('1C-Analiza_fin_extinsa'!D11/'1C-Analiza_fin_extinsa'!D21,"")</f>
        <v/>
      </c>
    </row>
    <row r="97" spans="1:4" s="156" customFormat="1" x14ac:dyDescent="0.2">
      <c r="A97" s="372" t="s">
        <v>488</v>
      </c>
      <c r="B97" s="373" t="str">
        <f>IFERROR(('1C-Analiza_fin_extinsa'!B11+'1C-Analiza_fin_extinsa'!B16)/'1C-Analiza_fin_extinsa'!B21,"")</f>
        <v/>
      </c>
      <c r="C97" s="373" t="str">
        <f>IFERROR(('1C-Analiza_fin_extinsa'!C11+'1C-Analiza_fin_extinsa'!C16)/'1C-Analiza_fin_extinsa'!C21,"")</f>
        <v/>
      </c>
      <c r="D97" s="373" t="str">
        <f>IFERROR(('1C-Analiza_fin_extinsa'!D11+'1C-Analiza_fin_extinsa'!D16)/'1C-Analiza_fin_extinsa'!D21,"")</f>
        <v/>
      </c>
    </row>
    <row r="98" spans="1:4" x14ac:dyDescent="0.2">
      <c r="A98" s="127"/>
      <c r="B98" s="56"/>
      <c r="C98" s="56"/>
      <c r="D98" s="56"/>
    </row>
    <row r="99" spans="1:4" x14ac:dyDescent="0.2">
      <c r="A99" s="127"/>
      <c r="B99" s="56"/>
      <c r="C99" s="56"/>
      <c r="D99" s="56"/>
    </row>
    <row r="100" spans="1:4" x14ac:dyDescent="0.2">
      <c r="A100" s="127"/>
      <c r="B100" s="56"/>
      <c r="C100" s="56"/>
      <c r="D100" s="56"/>
    </row>
    <row r="101" spans="1:4" x14ac:dyDescent="0.2">
      <c r="A101" s="127"/>
      <c r="B101" s="56"/>
      <c r="C101" s="56"/>
      <c r="D101" s="56"/>
    </row>
    <row r="102" spans="1:4" x14ac:dyDescent="0.2">
      <c r="A102" s="127"/>
      <c r="B102" s="56"/>
      <c r="C102" s="56"/>
      <c r="D102" s="56"/>
    </row>
    <row r="103" spans="1:4" x14ac:dyDescent="0.2">
      <c r="A103" s="127"/>
      <c r="B103" s="56"/>
      <c r="C103" s="56"/>
      <c r="D103" s="56"/>
    </row>
    <row r="104" spans="1:4" x14ac:dyDescent="0.2">
      <c r="A104" s="127"/>
      <c r="B104" s="56"/>
      <c r="C104" s="56"/>
      <c r="D104" s="56"/>
    </row>
    <row r="105" spans="1:4" x14ac:dyDescent="0.2">
      <c r="A105" s="127"/>
      <c r="B105" s="56"/>
      <c r="C105" s="56"/>
      <c r="D105" s="56"/>
    </row>
    <row r="106" spans="1:4" x14ac:dyDescent="0.2">
      <c r="A106" s="127"/>
      <c r="B106" s="56"/>
      <c r="C106" s="56"/>
      <c r="D106" s="56"/>
    </row>
    <row r="107" spans="1:4" x14ac:dyDescent="0.2">
      <c r="A107" s="127"/>
      <c r="B107" s="56"/>
      <c r="C107" s="56"/>
      <c r="D107" s="56"/>
    </row>
    <row r="108" spans="1:4" x14ac:dyDescent="0.2">
      <c r="A108" s="127"/>
      <c r="B108" s="56"/>
      <c r="C108" s="56"/>
      <c r="D108" s="56"/>
    </row>
    <row r="109" spans="1:4" x14ac:dyDescent="0.2">
      <c r="A109" s="127"/>
      <c r="B109" s="56"/>
      <c r="C109" s="56"/>
      <c r="D109" s="56"/>
    </row>
    <row r="110" spans="1:4" x14ac:dyDescent="0.2">
      <c r="A110" s="127"/>
      <c r="B110" s="56"/>
      <c r="C110" s="56"/>
      <c r="D110" s="56"/>
    </row>
    <row r="111" spans="1:4" x14ac:dyDescent="0.2">
      <c r="A111" s="127"/>
      <c r="B111" s="56"/>
      <c r="C111" s="56"/>
      <c r="D111" s="56"/>
    </row>
    <row r="112" spans="1:4" x14ac:dyDescent="0.2">
      <c r="A112" s="127"/>
      <c r="B112" s="56"/>
      <c r="C112" s="56"/>
      <c r="D112" s="56"/>
    </row>
    <row r="113" spans="1:4" x14ac:dyDescent="0.2">
      <c r="A113" s="127"/>
      <c r="B113" s="56"/>
      <c r="C113" s="56"/>
      <c r="D113" s="56"/>
    </row>
    <row r="114" spans="1:4" x14ac:dyDescent="0.2">
      <c r="A114" s="127"/>
      <c r="B114" s="56"/>
      <c r="C114" s="56"/>
      <c r="D114" s="56"/>
    </row>
    <row r="115" spans="1:4" x14ac:dyDescent="0.2">
      <c r="A115" s="127"/>
      <c r="B115" s="56"/>
      <c r="C115" s="56"/>
      <c r="D115" s="56"/>
    </row>
    <row r="116" spans="1:4" x14ac:dyDescent="0.2">
      <c r="A116" s="127"/>
      <c r="B116" s="56"/>
      <c r="C116" s="56"/>
      <c r="D116" s="56"/>
    </row>
    <row r="117" spans="1:4" x14ac:dyDescent="0.2">
      <c r="A117" s="127"/>
      <c r="B117" s="56"/>
      <c r="C117" s="56"/>
      <c r="D117" s="56"/>
    </row>
    <row r="118" spans="1:4" x14ac:dyDescent="0.2">
      <c r="A118" s="127"/>
      <c r="B118" s="56"/>
      <c r="C118" s="56"/>
      <c r="D118" s="56"/>
    </row>
    <row r="119" spans="1:4" x14ac:dyDescent="0.2">
      <c r="A119" s="127"/>
      <c r="B119" s="56"/>
      <c r="C119" s="56"/>
      <c r="D119" s="56"/>
    </row>
    <row r="120" spans="1:4" x14ac:dyDescent="0.2">
      <c r="A120" s="127"/>
      <c r="B120" s="56"/>
      <c r="C120" s="56"/>
      <c r="D120" s="56"/>
    </row>
    <row r="121" spans="1:4" x14ac:dyDescent="0.2">
      <c r="A121" s="127"/>
      <c r="B121" s="56"/>
      <c r="C121" s="56"/>
      <c r="D121" s="56"/>
    </row>
    <row r="122" spans="1:4" x14ac:dyDescent="0.2">
      <c r="A122" s="127"/>
      <c r="B122" s="56"/>
      <c r="C122" s="56"/>
      <c r="D122" s="56"/>
    </row>
    <row r="123" spans="1:4" x14ac:dyDescent="0.2">
      <c r="A123" s="127"/>
      <c r="B123" s="56"/>
      <c r="C123" s="56"/>
      <c r="D123" s="56"/>
    </row>
    <row r="124" spans="1:4" x14ac:dyDescent="0.2">
      <c r="A124" s="127"/>
      <c r="B124" s="56"/>
      <c r="C124" s="56"/>
      <c r="D124" s="56"/>
    </row>
    <row r="125" spans="1:4" x14ac:dyDescent="0.2">
      <c r="A125" s="127"/>
      <c r="B125" s="56"/>
      <c r="C125" s="56"/>
      <c r="D125" s="56"/>
    </row>
    <row r="126" spans="1:4" x14ac:dyDescent="0.2">
      <c r="A126" s="127"/>
      <c r="B126" s="56"/>
      <c r="C126" s="56"/>
      <c r="D126" s="56"/>
    </row>
    <row r="127" spans="1:4" x14ac:dyDescent="0.2">
      <c r="A127" s="127"/>
      <c r="B127" s="56"/>
      <c r="C127" s="56"/>
      <c r="D127" s="56"/>
    </row>
    <row r="128" spans="1:4" x14ac:dyDescent="0.2">
      <c r="A128" s="127"/>
      <c r="B128" s="56"/>
      <c r="C128" s="56"/>
      <c r="D128" s="56"/>
    </row>
    <row r="129" spans="1:4" x14ac:dyDescent="0.2">
      <c r="A129" s="127"/>
      <c r="B129" s="56"/>
      <c r="C129" s="56"/>
      <c r="D129" s="56"/>
    </row>
    <row r="130" spans="1:4" x14ac:dyDescent="0.2">
      <c r="A130" s="127"/>
      <c r="B130" s="56"/>
      <c r="C130" s="56"/>
      <c r="D130" s="56"/>
    </row>
    <row r="131" spans="1:4" x14ac:dyDescent="0.2">
      <c r="A131" s="127"/>
      <c r="B131" s="56"/>
      <c r="C131" s="56"/>
      <c r="D131" s="56"/>
    </row>
    <row r="132" spans="1:4" x14ac:dyDescent="0.2">
      <c r="A132" s="127"/>
      <c r="B132" s="56"/>
      <c r="C132" s="56"/>
      <c r="D132" s="56"/>
    </row>
    <row r="133" spans="1:4" x14ac:dyDescent="0.2">
      <c r="A133" s="127"/>
      <c r="B133" s="56"/>
      <c r="C133" s="56"/>
      <c r="D133" s="56"/>
    </row>
    <row r="134" spans="1:4" x14ac:dyDescent="0.2">
      <c r="A134" s="127"/>
      <c r="B134" s="56"/>
      <c r="C134" s="56"/>
      <c r="D134" s="56"/>
    </row>
    <row r="135" spans="1:4" x14ac:dyDescent="0.2">
      <c r="A135" s="127"/>
      <c r="B135" s="56"/>
      <c r="C135" s="56"/>
      <c r="D135" s="56"/>
    </row>
    <row r="136" spans="1:4" x14ac:dyDescent="0.2">
      <c r="A136" s="127"/>
      <c r="B136" s="56"/>
      <c r="C136" s="56"/>
      <c r="D136" s="56"/>
    </row>
    <row r="137" spans="1:4" x14ac:dyDescent="0.2">
      <c r="A137" s="127"/>
      <c r="B137" s="56"/>
      <c r="C137" s="56"/>
      <c r="D137" s="56"/>
    </row>
    <row r="138" spans="1:4" x14ac:dyDescent="0.2">
      <c r="A138" s="127"/>
      <c r="B138" s="56"/>
      <c r="C138" s="56"/>
      <c r="D138" s="56"/>
    </row>
    <row r="139" spans="1:4" x14ac:dyDescent="0.2">
      <c r="A139" s="127"/>
      <c r="B139" s="56"/>
      <c r="C139" s="56"/>
      <c r="D139" s="56"/>
    </row>
    <row r="140" spans="1:4" x14ac:dyDescent="0.2">
      <c r="A140" s="127"/>
      <c r="B140" s="56"/>
      <c r="C140" s="56"/>
      <c r="D140" s="56"/>
    </row>
    <row r="141" spans="1:4" x14ac:dyDescent="0.2">
      <c r="A141" s="127"/>
      <c r="B141" s="56"/>
      <c r="C141" s="56"/>
      <c r="D141" s="56"/>
    </row>
    <row r="142" spans="1:4" x14ac:dyDescent="0.2">
      <c r="A142" s="127"/>
      <c r="B142" s="56"/>
      <c r="C142" s="56"/>
      <c r="D142" s="56"/>
    </row>
    <row r="143" spans="1:4" x14ac:dyDescent="0.2">
      <c r="A143" s="127"/>
      <c r="B143" s="56"/>
      <c r="C143" s="56"/>
      <c r="D143" s="56"/>
    </row>
    <row r="144" spans="1:4" x14ac:dyDescent="0.2">
      <c r="A144" s="127"/>
      <c r="B144" s="56"/>
      <c r="C144" s="56"/>
      <c r="D144" s="56"/>
    </row>
    <row r="145" spans="1:4" x14ac:dyDescent="0.2">
      <c r="A145" s="127"/>
      <c r="B145" s="56"/>
      <c r="C145" s="56"/>
      <c r="D145" s="56"/>
    </row>
    <row r="146" spans="1:4" x14ac:dyDescent="0.2">
      <c r="A146" s="127"/>
      <c r="B146" s="56"/>
      <c r="C146" s="56"/>
      <c r="D146" s="56"/>
    </row>
    <row r="147" spans="1:4" x14ac:dyDescent="0.2">
      <c r="A147" s="127"/>
      <c r="B147" s="56"/>
      <c r="C147" s="56"/>
      <c r="D147" s="56"/>
    </row>
    <row r="148" spans="1:4" x14ac:dyDescent="0.2">
      <c r="A148" s="127"/>
      <c r="B148" s="56"/>
      <c r="C148" s="56"/>
      <c r="D148" s="56"/>
    </row>
    <row r="149" spans="1:4" x14ac:dyDescent="0.2">
      <c r="A149" s="127"/>
      <c r="B149" s="56"/>
      <c r="C149" s="56"/>
      <c r="D149" s="56"/>
    </row>
    <row r="150" spans="1:4" x14ac:dyDescent="0.2">
      <c r="A150" s="127"/>
      <c r="B150" s="56"/>
      <c r="C150" s="56"/>
      <c r="D150" s="56"/>
    </row>
    <row r="151" spans="1:4" x14ac:dyDescent="0.2">
      <c r="A151" s="127"/>
      <c r="B151" s="56"/>
      <c r="C151" s="56"/>
      <c r="D151" s="56"/>
    </row>
    <row r="152" spans="1:4" x14ac:dyDescent="0.2">
      <c r="A152" s="127"/>
      <c r="B152" s="56"/>
      <c r="C152" s="56"/>
      <c r="D152" s="56"/>
    </row>
    <row r="153" spans="1:4" x14ac:dyDescent="0.2">
      <c r="A153" s="127"/>
      <c r="B153" s="56"/>
      <c r="C153" s="56"/>
      <c r="D153" s="56"/>
    </row>
    <row r="154" spans="1:4" x14ac:dyDescent="0.2">
      <c r="A154" s="127"/>
      <c r="B154" s="56"/>
      <c r="C154" s="56"/>
      <c r="D154" s="56"/>
    </row>
    <row r="155" spans="1:4" x14ac:dyDescent="0.2">
      <c r="A155" s="127"/>
      <c r="B155" s="56"/>
      <c r="C155" s="56"/>
      <c r="D155" s="56"/>
    </row>
    <row r="156" spans="1:4" x14ac:dyDescent="0.2">
      <c r="A156" s="127"/>
      <c r="B156" s="56"/>
      <c r="C156" s="56"/>
      <c r="D156" s="56"/>
    </row>
    <row r="157" spans="1:4" x14ac:dyDescent="0.2">
      <c r="A157" s="127"/>
      <c r="B157" s="56"/>
      <c r="C157" s="56"/>
      <c r="D157" s="56"/>
    </row>
    <row r="158" spans="1:4" x14ac:dyDescent="0.2">
      <c r="A158" s="127"/>
      <c r="B158" s="56"/>
      <c r="C158" s="56"/>
      <c r="D158" s="56"/>
    </row>
    <row r="159" spans="1:4" x14ac:dyDescent="0.2">
      <c r="A159" s="127"/>
      <c r="B159" s="56"/>
      <c r="C159" s="56"/>
      <c r="D159" s="56"/>
    </row>
    <row r="160" spans="1:4" x14ac:dyDescent="0.2">
      <c r="A160" s="127"/>
      <c r="B160" s="56"/>
      <c r="C160" s="56"/>
      <c r="D160" s="56"/>
    </row>
    <row r="161" spans="1:4" x14ac:dyDescent="0.2">
      <c r="A161" s="127"/>
      <c r="B161" s="56"/>
      <c r="C161" s="56"/>
      <c r="D161" s="56"/>
    </row>
    <row r="162" spans="1:4" x14ac:dyDescent="0.2">
      <c r="A162" s="127"/>
      <c r="B162" s="56"/>
      <c r="C162" s="56"/>
      <c r="D162" s="56"/>
    </row>
    <row r="163" spans="1:4" x14ac:dyDescent="0.2">
      <c r="A163" s="127"/>
      <c r="B163" s="56"/>
      <c r="C163" s="56"/>
      <c r="D163" s="56"/>
    </row>
    <row r="164" spans="1:4" x14ac:dyDescent="0.2">
      <c r="A164" s="127"/>
      <c r="B164" s="56"/>
      <c r="C164" s="56"/>
      <c r="D164" s="56"/>
    </row>
    <row r="165" spans="1:4" x14ac:dyDescent="0.2">
      <c r="A165" s="127"/>
      <c r="B165" s="56"/>
      <c r="C165" s="56"/>
      <c r="D165" s="56"/>
    </row>
    <row r="166" spans="1:4" x14ac:dyDescent="0.2">
      <c r="A166" s="127"/>
      <c r="B166" s="56"/>
      <c r="C166" s="56"/>
      <c r="D166" s="56"/>
    </row>
    <row r="167" spans="1:4" x14ac:dyDescent="0.2">
      <c r="A167" s="127"/>
      <c r="B167" s="56"/>
      <c r="C167" s="56"/>
      <c r="D167" s="56"/>
    </row>
    <row r="168" spans="1:4" x14ac:dyDescent="0.2">
      <c r="A168" s="127"/>
      <c r="B168" s="56"/>
      <c r="C168" s="56"/>
      <c r="D168" s="56"/>
    </row>
    <row r="169" spans="1:4" x14ac:dyDescent="0.2">
      <c r="A169" s="127"/>
      <c r="B169" s="56"/>
      <c r="C169" s="56"/>
      <c r="D169" s="56"/>
    </row>
    <row r="170" spans="1:4" x14ac:dyDescent="0.2">
      <c r="A170" s="127"/>
      <c r="B170" s="56"/>
      <c r="C170" s="56"/>
      <c r="D170" s="56"/>
    </row>
    <row r="171" spans="1:4" x14ac:dyDescent="0.2">
      <c r="A171" s="127"/>
      <c r="B171" s="56"/>
      <c r="C171" s="56"/>
      <c r="D171" s="56"/>
    </row>
    <row r="172" spans="1:4" x14ac:dyDescent="0.2">
      <c r="A172" s="127"/>
      <c r="B172" s="56"/>
      <c r="C172" s="56"/>
      <c r="D172" s="56"/>
    </row>
    <row r="173" spans="1:4" x14ac:dyDescent="0.2">
      <c r="A173" s="127"/>
      <c r="B173" s="56"/>
      <c r="C173" s="56"/>
      <c r="D173" s="56"/>
    </row>
    <row r="174" spans="1:4" x14ac:dyDescent="0.2">
      <c r="A174" s="127"/>
      <c r="B174" s="56"/>
      <c r="C174" s="56"/>
      <c r="D174" s="56"/>
    </row>
    <row r="175" spans="1:4" x14ac:dyDescent="0.2">
      <c r="A175" s="127"/>
      <c r="B175" s="56"/>
      <c r="C175" s="56"/>
      <c r="D175" s="56"/>
    </row>
    <row r="176" spans="1:4" x14ac:dyDescent="0.2">
      <c r="A176" s="127"/>
      <c r="B176" s="56"/>
      <c r="C176" s="56"/>
      <c r="D176" s="56"/>
    </row>
    <row r="177" spans="1:4" x14ac:dyDescent="0.2">
      <c r="A177" s="127"/>
      <c r="B177" s="56"/>
      <c r="C177" s="56"/>
      <c r="D177" s="56"/>
    </row>
    <row r="178" spans="1:4" x14ac:dyDescent="0.2">
      <c r="A178" s="127"/>
      <c r="B178" s="56"/>
      <c r="C178" s="56"/>
      <c r="D178" s="56"/>
    </row>
    <row r="179" spans="1:4" x14ac:dyDescent="0.2">
      <c r="A179" s="127"/>
      <c r="B179" s="56"/>
      <c r="C179" s="56"/>
      <c r="D179" s="56"/>
    </row>
    <row r="180" spans="1:4" x14ac:dyDescent="0.2">
      <c r="A180" s="127"/>
      <c r="B180" s="56"/>
      <c r="C180" s="56"/>
      <c r="D180" s="56"/>
    </row>
    <row r="181" spans="1:4" x14ac:dyDescent="0.2">
      <c r="A181" s="127"/>
      <c r="B181" s="56"/>
      <c r="C181" s="56"/>
      <c r="D181" s="56"/>
    </row>
    <row r="182" spans="1:4" x14ac:dyDescent="0.2">
      <c r="A182" s="127"/>
      <c r="B182" s="56"/>
      <c r="C182" s="56"/>
      <c r="D182" s="56"/>
    </row>
    <row r="183" spans="1:4" x14ac:dyDescent="0.2">
      <c r="A183" s="127"/>
      <c r="B183" s="56"/>
      <c r="C183" s="56"/>
      <c r="D183" s="56"/>
    </row>
    <row r="184" spans="1:4" x14ac:dyDescent="0.2">
      <c r="A184" s="127"/>
      <c r="B184" s="56"/>
      <c r="C184" s="56"/>
      <c r="D184" s="56"/>
    </row>
    <row r="185" spans="1:4" x14ac:dyDescent="0.2">
      <c r="A185" s="127"/>
      <c r="B185" s="56"/>
      <c r="C185" s="56"/>
      <c r="D185" s="56"/>
    </row>
    <row r="186" spans="1:4" x14ac:dyDescent="0.2">
      <c r="A186" s="127"/>
      <c r="B186" s="56"/>
      <c r="C186" s="56"/>
      <c r="D186" s="56"/>
    </row>
    <row r="187" spans="1:4" x14ac:dyDescent="0.2">
      <c r="A187" s="127"/>
      <c r="B187" s="56"/>
      <c r="C187" s="56"/>
      <c r="D187" s="56"/>
    </row>
    <row r="188" spans="1:4" x14ac:dyDescent="0.2">
      <c r="A188" s="127"/>
      <c r="B188" s="56"/>
      <c r="C188" s="56"/>
      <c r="D188" s="56"/>
    </row>
    <row r="189" spans="1:4" x14ac:dyDescent="0.2">
      <c r="A189" s="127"/>
      <c r="B189" s="56"/>
      <c r="C189" s="56"/>
      <c r="D189" s="56"/>
    </row>
    <row r="190" spans="1:4" x14ac:dyDescent="0.2">
      <c r="A190" s="127"/>
      <c r="B190" s="56"/>
      <c r="C190" s="56"/>
      <c r="D190" s="56"/>
    </row>
    <row r="191" spans="1:4" x14ac:dyDescent="0.2">
      <c r="A191" s="127"/>
      <c r="B191" s="56"/>
      <c r="C191" s="56"/>
      <c r="D191" s="56"/>
    </row>
    <row r="192" spans="1:4" x14ac:dyDescent="0.2">
      <c r="A192" s="127"/>
      <c r="B192" s="56"/>
      <c r="C192" s="56"/>
      <c r="D192" s="56"/>
    </row>
    <row r="193" spans="1:4" x14ac:dyDescent="0.2">
      <c r="A193" s="127"/>
      <c r="B193" s="56"/>
      <c r="C193" s="56"/>
      <c r="D193" s="56"/>
    </row>
    <row r="194" spans="1:4" x14ac:dyDescent="0.2">
      <c r="A194" s="127"/>
      <c r="B194" s="56"/>
      <c r="C194" s="56"/>
      <c r="D194" s="56"/>
    </row>
    <row r="195" spans="1:4" x14ac:dyDescent="0.2">
      <c r="A195" s="127"/>
      <c r="B195" s="56"/>
      <c r="C195" s="56"/>
      <c r="D195" s="56"/>
    </row>
    <row r="196" spans="1:4" x14ac:dyDescent="0.2">
      <c r="A196" s="127"/>
      <c r="B196" s="56"/>
      <c r="C196" s="56"/>
      <c r="D196" s="56"/>
    </row>
    <row r="197" spans="1:4" x14ac:dyDescent="0.2">
      <c r="A197" s="127"/>
      <c r="B197" s="56"/>
      <c r="C197" s="56"/>
      <c r="D197" s="56"/>
    </row>
    <row r="198" spans="1:4" x14ac:dyDescent="0.2">
      <c r="A198" s="127"/>
      <c r="B198" s="56"/>
      <c r="C198" s="56"/>
      <c r="D198" s="56"/>
    </row>
    <row r="199" spans="1:4" x14ac:dyDescent="0.2">
      <c r="A199" s="127"/>
      <c r="B199" s="56"/>
      <c r="C199" s="56"/>
      <c r="D199" s="56"/>
    </row>
    <row r="200" spans="1:4" x14ac:dyDescent="0.2">
      <c r="A200" s="127"/>
      <c r="B200" s="56"/>
      <c r="C200" s="56"/>
      <c r="D200" s="56"/>
    </row>
    <row r="201" spans="1:4" x14ac:dyDescent="0.2">
      <c r="A201" s="127"/>
      <c r="B201" s="56"/>
      <c r="C201" s="56"/>
      <c r="D201" s="56"/>
    </row>
    <row r="202" spans="1:4" x14ac:dyDescent="0.2">
      <c r="A202" s="127"/>
      <c r="B202" s="56"/>
      <c r="C202" s="56"/>
      <c r="D202" s="56"/>
    </row>
    <row r="203" spans="1:4" x14ac:dyDescent="0.2">
      <c r="A203" s="127"/>
      <c r="B203" s="56"/>
      <c r="C203" s="56"/>
      <c r="D203" s="56"/>
    </row>
    <row r="204" spans="1:4" x14ac:dyDescent="0.2">
      <c r="A204" s="127"/>
      <c r="B204" s="56"/>
      <c r="C204" s="56"/>
      <c r="D204" s="56"/>
    </row>
    <row r="205" spans="1:4" x14ac:dyDescent="0.2">
      <c r="A205" s="127"/>
      <c r="B205" s="56"/>
      <c r="C205" s="56"/>
      <c r="D205" s="56"/>
    </row>
    <row r="206" spans="1:4" x14ac:dyDescent="0.2">
      <c r="A206" s="127"/>
      <c r="B206" s="56"/>
      <c r="C206" s="56"/>
      <c r="D206" s="56"/>
    </row>
    <row r="207" spans="1:4" x14ac:dyDescent="0.2">
      <c r="A207" s="127"/>
      <c r="B207" s="56"/>
      <c r="C207" s="56"/>
      <c r="D207" s="56"/>
    </row>
    <row r="208" spans="1:4" x14ac:dyDescent="0.2">
      <c r="A208" s="127"/>
      <c r="B208" s="56"/>
      <c r="C208" s="56"/>
      <c r="D208" s="56"/>
    </row>
    <row r="209" spans="1:4" x14ac:dyDescent="0.2">
      <c r="A209" s="127"/>
      <c r="B209" s="56"/>
      <c r="C209" s="56"/>
      <c r="D209" s="56"/>
    </row>
    <row r="210" spans="1:4" x14ac:dyDescent="0.2">
      <c r="A210" s="127"/>
      <c r="B210" s="56"/>
      <c r="C210" s="56"/>
      <c r="D210" s="56"/>
    </row>
    <row r="211" spans="1:4" x14ac:dyDescent="0.2">
      <c r="A211" s="127"/>
      <c r="B211" s="56"/>
      <c r="C211" s="56"/>
      <c r="D211" s="56"/>
    </row>
    <row r="212" spans="1:4" x14ac:dyDescent="0.2">
      <c r="A212" s="127"/>
      <c r="B212" s="56"/>
      <c r="C212" s="56"/>
      <c r="D212" s="56"/>
    </row>
  </sheetData>
  <sheetProtection algorithmName="SHA-512" hashValue="ijR3uUrD6mMzwkX5X73ha76fc5W/8DwMzygU7dmWhENUE4IMYzf4a3OhslDWOKWB8sbXc907GNyZd6i+rKrSSA==" saltValue="v/puBqIeJKdhr8aJKkm+bA==" spinCount="100000" sheet="1" objects="1" scenarios="1" formatColumns="0"/>
  <mergeCells count="3">
    <mergeCell ref="A1:D1"/>
    <mergeCell ref="A2:D2"/>
    <mergeCell ref="A3:D3"/>
  </mergeCells>
  <conditionalFormatting sqref="B43:D44">
    <cfRule type="cellIs" dxfId="8" priority="1" operator="lessThan">
      <formula>0</formula>
    </cfRule>
  </conditionalFormatting>
  <pageMargins left="0.7" right="0.7" top="0.75" bottom="0.75" header="0.3" footer="0.3"/>
  <pageSetup paperSize="9" fitToHeight="0"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7"/>
  <sheetViews>
    <sheetView showGridLines="0" view="pageBreakPreview" topLeftCell="A4" zoomScale="115" zoomScaleNormal="100" zoomScaleSheetLayoutView="115" workbookViewId="0">
      <selection activeCell="C21" sqref="C21:F21"/>
    </sheetView>
  </sheetViews>
  <sheetFormatPr defaultRowHeight="12.75" x14ac:dyDescent="0.2"/>
  <cols>
    <col min="1" max="1" width="3.5703125" style="84" customWidth="1"/>
    <col min="2" max="4" width="9.140625" style="84"/>
    <col min="5" max="5" width="15.5703125" style="84" customWidth="1"/>
    <col min="6" max="6" width="49.7109375" style="84" customWidth="1"/>
    <col min="7" max="16384" width="9.140625" style="84"/>
  </cols>
  <sheetData>
    <row r="1" spans="1:6" ht="15" x14ac:dyDescent="0.2">
      <c r="A1" s="409" t="s">
        <v>564</v>
      </c>
      <c r="B1" s="409"/>
      <c r="C1" s="409"/>
      <c r="D1" s="409"/>
      <c r="E1" s="134"/>
      <c r="F1" s="134"/>
    </row>
    <row r="2" spans="1:6" x14ac:dyDescent="0.2">
      <c r="A2" s="1"/>
      <c r="B2" s="1"/>
      <c r="C2" s="1"/>
      <c r="D2" s="1"/>
      <c r="E2" s="1"/>
      <c r="F2" s="1"/>
    </row>
    <row r="3" spans="1:6" x14ac:dyDescent="0.2">
      <c r="A3" s="416" t="s">
        <v>360</v>
      </c>
      <c r="B3" s="416"/>
      <c r="C3" s="416"/>
      <c r="D3" s="416"/>
      <c r="E3" s="416"/>
      <c r="F3" s="416"/>
    </row>
    <row r="4" spans="1:6" ht="39" customHeight="1" x14ac:dyDescent="0.2">
      <c r="A4" s="416" t="s">
        <v>608</v>
      </c>
      <c r="B4" s="416"/>
      <c r="C4" s="416"/>
      <c r="D4" s="416"/>
      <c r="E4" s="416"/>
      <c r="F4" s="416"/>
    </row>
    <row r="5" spans="1:6" x14ac:dyDescent="0.2">
      <c r="A5" s="410"/>
      <c r="B5" s="410"/>
      <c r="C5" s="410"/>
      <c r="D5" s="410"/>
      <c r="E5" s="410"/>
      <c r="F5" s="410"/>
    </row>
    <row r="6" spans="1:6" x14ac:dyDescent="0.2">
      <c r="A6" s="430" t="s">
        <v>362</v>
      </c>
      <c r="B6" s="430"/>
      <c r="C6" s="430"/>
      <c r="D6" s="430"/>
      <c r="E6" s="430"/>
      <c r="F6" s="430"/>
    </row>
    <row r="8" spans="1:6" ht="54" customHeight="1" x14ac:dyDescent="0.2">
      <c r="A8" s="2" t="s">
        <v>346</v>
      </c>
      <c r="B8" s="419" t="s">
        <v>627</v>
      </c>
      <c r="C8" s="419"/>
      <c r="D8" s="419"/>
      <c r="E8" s="419"/>
      <c r="F8" s="429"/>
    </row>
    <row r="9" spans="1:6" x14ac:dyDescent="0.2">
      <c r="A9" s="135"/>
      <c r="B9" s="431" t="s">
        <v>359</v>
      </c>
      <c r="C9" s="431"/>
      <c r="D9" s="431"/>
      <c r="E9" s="431"/>
      <c r="F9" s="432"/>
    </row>
    <row r="10" spans="1:6" x14ac:dyDescent="0.2">
      <c r="A10" s="135"/>
      <c r="B10" s="422" t="s">
        <v>351</v>
      </c>
      <c r="C10" s="422"/>
      <c r="D10" s="422"/>
      <c r="E10" s="422"/>
      <c r="F10" s="402">
        <f>'1A-Bilant'!D82</f>
        <v>0</v>
      </c>
    </row>
    <row r="11" spans="1:6" x14ac:dyDescent="0.2">
      <c r="A11" s="135"/>
      <c r="B11" s="422" t="s">
        <v>352</v>
      </c>
      <c r="C11" s="422"/>
      <c r="D11" s="422"/>
      <c r="E11" s="422"/>
      <c r="F11" s="402">
        <f>'1A-Bilant'!D85</f>
        <v>0</v>
      </c>
    </row>
    <row r="12" spans="1:6" x14ac:dyDescent="0.2">
      <c r="A12" s="135"/>
      <c r="B12" s="423" t="s">
        <v>353</v>
      </c>
      <c r="C12" s="423"/>
      <c r="D12" s="423"/>
      <c r="E12" s="423"/>
      <c r="F12" s="403">
        <f>F10+F11</f>
        <v>0</v>
      </c>
    </row>
    <row r="13" spans="1:6" ht="27" customHeight="1" x14ac:dyDescent="0.2">
      <c r="A13" s="135"/>
      <c r="B13" s="423" t="s">
        <v>354</v>
      </c>
      <c r="C13" s="423"/>
      <c r="D13" s="423"/>
      <c r="E13" s="423"/>
      <c r="F13" s="426"/>
    </row>
    <row r="14" spans="1:6" ht="25.5" customHeight="1" x14ac:dyDescent="0.2">
      <c r="A14" s="135"/>
      <c r="B14" s="424" t="s">
        <v>628</v>
      </c>
      <c r="C14" s="424"/>
      <c r="D14" s="424"/>
      <c r="E14" s="424"/>
      <c r="F14" s="425"/>
    </row>
    <row r="15" spans="1:6" x14ac:dyDescent="0.2">
      <c r="A15" s="135"/>
      <c r="B15" s="422" t="s">
        <v>355</v>
      </c>
      <c r="C15" s="422"/>
      <c r="D15" s="422"/>
      <c r="E15" s="422"/>
      <c r="F15" s="402">
        <f>'1A-Bilant'!D69</f>
        <v>0</v>
      </c>
    </row>
    <row r="16" spans="1:6" x14ac:dyDescent="0.2">
      <c r="A16" s="135"/>
      <c r="B16" s="422" t="s">
        <v>356</v>
      </c>
      <c r="C16" s="422"/>
      <c r="D16" s="422"/>
      <c r="E16" s="422"/>
      <c r="F16" s="402">
        <f>'1A-Bilant'!D74</f>
        <v>0</v>
      </c>
    </row>
    <row r="17" spans="1:6" x14ac:dyDescent="0.2">
      <c r="A17" s="135"/>
      <c r="B17" s="428" t="s">
        <v>357</v>
      </c>
      <c r="C17" s="428"/>
      <c r="D17" s="428"/>
      <c r="E17" s="428"/>
      <c r="F17" s="402">
        <f>'1A-Bilant'!D75</f>
        <v>0</v>
      </c>
    </row>
    <row r="18" spans="1:6" x14ac:dyDescent="0.2">
      <c r="A18" s="135"/>
      <c r="B18" s="428" t="s">
        <v>358</v>
      </c>
      <c r="C18" s="428"/>
      <c r="D18" s="428"/>
      <c r="E18" s="428"/>
      <c r="F18" s="402">
        <f>'1A-Bilant'!D78</f>
        <v>0</v>
      </c>
    </row>
    <row r="19" spans="1:6" x14ac:dyDescent="0.2">
      <c r="A19" s="135"/>
      <c r="B19" s="427" t="s">
        <v>637</v>
      </c>
      <c r="C19" s="427"/>
      <c r="D19" s="427"/>
      <c r="E19" s="427"/>
      <c r="F19" s="403">
        <f>F12+SUM(F16:F18)</f>
        <v>0</v>
      </c>
    </row>
    <row r="20" spans="1:6" ht="29.25" customHeight="1" x14ac:dyDescent="0.2">
      <c r="A20" s="135"/>
      <c r="B20" s="420" t="s">
        <v>636</v>
      </c>
      <c r="C20" s="420"/>
      <c r="D20" s="420"/>
      <c r="E20" s="420"/>
      <c r="F20" s="421"/>
    </row>
    <row r="21" spans="1:6" ht="18" customHeight="1" x14ac:dyDescent="0.2">
      <c r="A21" s="135"/>
      <c r="B21" s="392" t="s">
        <v>361</v>
      </c>
      <c r="C21" s="417" t="str">
        <f>CONCATENATE("Solicitantul ",IF(F12&gt;=0,"nu ",IF(F19&gt;=0,"nu ", IF(ABS(F19)&gt;F15/2,"","nu "))),"se încadrează în categoria întreprinderilor în dificultate")</f>
        <v>Solicitantul nu se încadrează în categoria întreprinderilor în dificultate</v>
      </c>
      <c r="D21" s="417"/>
      <c r="E21" s="417"/>
      <c r="F21" s="418"/>
    </row>
    <row r="22" spans="1:6" x14ac:dyDescent="0.2">
      <c r="A22" s="135"/>
      <c r="B22" s="136"/>
      <c r="C22" s="136"/>
      <c r="D22" s="136"/>
      <c r="E22" s="136"/>
      <c r="F22" s="137"/>
    </row>
    <row r="23" spans="1:6" ht="39" customHeight="1" x14ac:dyDescent="0.2">
      <c r="A23" s="3" t="s">
        <v>347</v>
      </c>
      <c r="B23" s="419" t="s">
        <v>350</v>
      </c>
      <c r="C23" s="419"/>
      <c r="D23" s="419"/>
      <c r="E23" s="419"/>
      <c r="F23" s="419"/>
    </row>
    <row r="24" spans="1:6" ht="26.25" customHeight="1" x14ac:dyDescent="0.2">
      <c r="A24" s="3" t="s">
        <v>348</v>
      </c>
      <c r="B24" s="419" t="s">
        <v>349</v>
      </c>
      <c r="C24" s="419"/>
      <c r="D24" s="419"/>
      <c r="E24" s="419"/>
      <c r="F24" s="419"/>
    </row>
    <row r="27" spans="1:6" ht="25.5" customHeight="1" x14ac:dyDescent="0.2">
      <c r="A27" s="416" t="s">
        <v>616</v>
      </c>
      <c r="B27" s="416"/>
      <c r="C27" s="416"/>
      <c r="D27" s="416"/>
      <c r="E27" s="416"/>
      <c r="F27" s="416"/>
    </row>
  </sheetData>
  <sheetProtection algorithmName="SHA-512" hashValue="z6DhnmH73I4jWeEWPbvOjXNQEc/AfUoCfLdCIYCQgg0CT1fs44YcVoE6zQmR+rTj8hKo4hO8NnQ0XQHoWKk61w==" saltValue="v4bb8eCOCWQlAUNNFR39sA==" spinCount="100000" sheet="1" objects="1" scenarios="1" formatColumns="0"/>
  <mergeCells count="20">
    <mergeCell ref="A3:F3"/>
    <mergeCell ref="B8:F8"/>
    <mergeCell ref="A4:F4"/>
    <mergeCell ref="A6:F6"/>
    <mergeCell ref="B9:F9"/>
    <mergeCell ref="B19:E19"/>
    <mergeCell ref="B15:E15"/>
    <mergeCell ref="B16:E16"/>
    <mergeCell ref="B17:E17"/>
    <mergeCell ref="B18:E18"/>
    <mergeCell ref="B10:E10"/>
    <mergeCell ref="B11:E11"/>
    <mergeCell ref="B12:E12"/>
    <mergeCell ref="B14:F14"/>
    <mergeCell ref="B13:F13"/>
    <mergeCell ref="A27:F27"/>
    <mergeCell ref="C21:F21"/>
    <mergeCell ref="B24:F24"/>
    <mergeCell ref="B23:F23"/>
    <mergeCell ref="B20:F20"/>
  </mergeCells>
  <pageMargins left="0.42708333333333331" right="0.70866141732283472" top="0.74803149606299213" bottom="0.74803149606299213"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3"/>
  <sheetViews>
    <sheetView showGridLines="0" tabSelected="1" zoomScaleNormal="100" workbookViewId="0">
      <selection activeCell="A28" sqref="A28"/>
    </sheetView>
  </sheetViews>
  <sheetFormatPr defaultColWidth="9.140625" defaultRowHeight="15" x14ac:dyDescent="0.2"/>
  <cols>
    <col min="1" max="1" width="6.7109375" style="193" customWidth="1"/>
    <col min="2" max="2" width="56.140625" style="186" customWidth="1"/>
    <col min="3" max="3" width="12.7109375" style="222" customWidth="1"/>
    <col min="4" max="4" width="11.28515625" style="222" customWidth="1"/>
    <col min="5" max="5" width="12.7109375" style="223" customWidth="1"/>
    <col min="6" max="7" width="12.7109375" style="222" customWidth="1"/>
    <col min="8" max="9" width="12.7109375" style="223" customWidth="1"/>
    <col min="10" max="16384" width="9.140625" style="171"/>
  </cols>
  <sheetData>
    <row r="1" spans="1:9" x14ac:dyDescent="0.2">
      <c r="A1" s="435" t="s">
        <v>506</v>
      </c>
      <c r="B1" s="435"/>
      <c r="C1" s="435"/>
      <c r="D1" s="435"/>
      <c r="E1" s="435"/>
      <c r="F1" s="435"/>
      <c r="G1" s="435"/>
      <c r="H1" s="435"/>
      <c r="I1" s="435"/>
    </row>
    <row r="2" spans="1:9" x14ac:dyDescent="0.2">
      <c r="A2" s="187"/>
      <c r="B2" s="183"/>
      <c r="C2" s="212"/>
      <c r="D2" s="212"/>
      <c r="E2" s="212"/>
      <c r="F2" s="212"/>
      <c r="G2" s="212"/>
      <c r="H2" s="212"/>
      <c r="I2" s="212"/>
    </row>
    <row r="3" spans="1:9" x14ac:dyDescent="0.2">
      <c r="A3" s="443" t="s">
        <v>144</v>
      </c>
      <c r="B3" s="441" t="s">
        <v>145</v>
      </c>
      <c r="C3" s="436" t="s">
        <v>146</v>
      </c>
      <c r="D3" s="436"/>
      <c r="E3" s="439" t="s">
        <v>490</v>
      </c>
      <c r="F3" s="436" t="s">
        <v>147</v>
      </c>
      <c r="G3" s="436"/>
      <c r="H3" s="439" t="s">
        <v>491</v>
      </c>
      <c r="I3" s="439" t="s">
        <v>133</v>
      </c>
    </row>
    <row r="4" spans="1:9" ht="102" x14ac:dyDescent="0.2">
      <c r="A4" s="444"/>
      <c r="B4" s="442"/>
      <c r="C4" s="401" t="s">
        <v>632</v>
      </c>
      <c r="D4" s="401" t="s">
        <v>633</v>
      </c>
      <c r="E4" s="440"/>
      <c r="F4" s="401" t="s">
        <v>634</v>
      </c>
      <c r="G4" s="401" t="s">
        <v>635</v>
      </c>
      <c r="H4" s="440"/>
      <c r="I4" s="440"/>
    </row>
    <row r="5" spans="1:9" x14ac:dyDescent="0.2">
      <c r="A5" s="188" t="s">
        <v>378</v>
      </c>
      <c r="B5" s="437" t="s">
        <v>379</v>
      </c>
      <c r="C5" s="438"/>
      <c r="D5" s="438"/>
      <c r="E5" s="438"/>
      <c r="F5" s="438"/>
      <c r="G5" s="438"/>
      <c r="H5" s="438"/>
      <c r="I5" s="438"/>
    </row>
    <row r="6" spans="1:9" x14ac:dyDescent="0.2">
      <c r="A6" s="189" t="s">
        <v>148</v>
      </c>
      <c r="B6" s="180" t="s">
        <v>150</v>
      </c>
      <c r="C6" s="213">
        <v>0</v>
      </c>
      <c r="D6" s="213">
        <v>0</v>
      </c>
      <c r="E6" s="214">
        <f>C6+D6</f>
        <v>0</v>
      </c>
      <c r="F6" s="213">
        <v>0</v>
      </c>
      <c r="G6" s="213">
        <v>0</v>
      </c>
      <c r="H6" s="214">
        <f>F6+G6</f>
        <v>0</v>
      </c>
      <c r="I6" s="214">
        <f>E6+H6</f>
        <v>0</v>
      </c>
    </row>
    <row r="7" spans="1:9" ht="14.25" customHeight="1" x14ac:dyDescent="0.2">
      <c r="A7" s="189" t="s">
        <v>149</v>
      </c>
      <c r="B7" s="180" t="s">
        <v>343</v>
      </c>
      <c r="C7" s="213">
        <v>0</v>
      </c>
      <c r="D7" s="213">
        <v>0</v>
      </c>
      <c r="E7" s="214">
        <f t="shared" ref="E7" si="0">C7+D7</f>
        <v>0</v>
      </c>
      <c r="F7" s="213">
        <v>0</v>
      </c>
      <c r="G7" s="213">
        <v>0</v>
      </c>
      <c r="H7" s="214">
        <f>F7+G7</f>
        <v>0</v>
      </c>
      <c r="I7" s="214">
        <f>E7+H7</f>
        <v>0</v>
      </c>
    </row>
    <row r="8" spans="1:9" s="139" customFormat="1" x14ac:dyDescent="0.2">
      <c r="A8" s="189"/>
      <c r="B8" s="195" t="s">
        <v>151</v>
      </c>
      <c r="C8" s="215">
        <f>SUM(C6:C7)</f>
        <v>0</v>
      </c>
      <c r="D8" s="215">
        <f>SUM(D6:D7)</f>
        <v>0</v>
      </c>
      <c r="E8" s="215">
        <f>C8+D8</f>
        <v>0</v>
      </c>
      <c r="F8" s="215">
        <f>SUM(F6:F7)</f>
        <v>0</v>
      </c>
      <c r="G8" s="215">
        <f>SUM(G6:G7)</f>
        <v>0</v>
      </c>
      <c r="H8" s="215">
        <f>F8+G8</f>
        <v>0</v>
      </c>
      <c r="I8" s="215">
        <f>E8+H8</f>
        <v>0</v>
      </c>
    </row>
    <row r="9" spans="1:9" x14ac:dyDescent="0.2">
      <c r="A9" s="188" t="s">
        <v>380</v>
      </c>
      <c r="B9" s="437" t="s">
        <v>381</v>
      </c>
      <c r="C9" s="438"/>
      <c r="D9" s="438"/>
      <c r="E9" s="438"/>
      <c r="F9" s="438"/>
      <c r="G9" s="438"/>
      <c r="H9" s="438"/>
      <c r="I9" s="438"/>
    </row>
    <row r="10" spans="1:9" x14ac:dyDescent="0.2">
      <c r="A10" s="189" t="s">
        <v>152</v>
      </c>
      <c r="B10" s="181" t="s">
        <v>153</v>
      </c>
      <c r="C10" s="213">
        <v>0</v>
      </c>
      <c r="D10" s="213">
        <v>0</v>
      </c>
      <c r="E10" s="214">
        <f>C10+D10</f>
        <v>0</v>
      </c>
      <c r="F10" s="213">
        <v>0</v>
      </c>
      <c r="G10" s="213">
        <v>0</v>
      </c>
      <c r="H10" s="214">
        <f>F10+G10</f>
        <v>0</v>
      </c>
      <c r="I10" s="214">
        <f>E10+H10</f>
        <v>0</v>
      </c>
    </row>
    <row r="11" spans="1:9" s="139" customFormat="1" x14ac:dyDescent="0.2">
      <c r="A11" s="189"/>
      <c r="B11" s="195" t="s">
        <v>154</v>
      </c>
      <c r="C11" s="215">
        <f>SUM(C10:C10)</f>
        <v>0</v>
      </c>
      <c r="D11" s="215">
        <f>SUM(D10:D10)</f>
        <v>0</v>
      </c>
      <c r="E11" s="215">
        <f>C11+D11</f>
        <v>0</v>
      </c>
      <c r="F11" s="215">
        <f>SUM(F10:F10)</f>
        <v>0</v>
      </c>
      <c r="G11" s="215">
        <f>SUM(G10:G10)</f>
        <v>0</v>
      </c>
      <c r="H11" s="215">
        <f>F11+G11</f>
        <v>0</v>
      </c>
      <c r="I11" s="215">
        <f>E11+H11</f>
        <v>0</v>
      </c>
    </row>
    <row r="12" spans="1:9" x14ac:dyDescent="0.2">
      <c r="A12" s="188" t="s">
        <v>382</v>
      </c>
      <c r="B12" s="437" t="s">
        <v>383</v>
      </c>
      <c r="C12" s="438"/>
      <c r="D12" s="438"/>
      <c r="E12" s="438"/>
      <c r="F12" s="438"/>
      <c r="G12" s="438"/>
      <c r="H12" s="438"/>
      <c r="I12" s="438"/>
    </row>
    <row r="13" spans="1:9" x14ac:dyDescent="0.2">
      <c r="A13" s="189" t="s">
        <v>155</v>
      </c>
      <c r="B13" s="181" t="s">
        <v>374</v>
      </c>
      <c r="C13" s="213">
        <v>0</v>
      </c>
      <c r="D13" s="213">
        <v>0</v>
      </c>
      <c r="E13" s="214">
        <f>C13+D13</f>
        <v>0</v>
      </c>
      <c r="F13" s="213">
        <v>0</v>
      </c>
      <c r="G13" s="213">
        <v>0</v>
      </c>
      <c r="H13" s="214">
        <f>F13+G13</f>
        <v>0</v>
      </c>
      <c r="I13" s="214">
        <f t="shared" ref="I13:I20" si="1">E13+H13</f>
        <v>0</v>
      </c>
    </row>
    <row r="14" spans="1:9" x14ac:dyDescent="0.2">
      <c r="A14" s="189" t="s">
        <v>156</v>
      </c>
      <c r="B14" s="180" t="s">
        <v>375</v>
      </c>
      <c r="C14" s="213">
        <v>0</v>
      </c>
      <c r="D14" s="213">
        <v>0</v>
      </c>
      <c r="E14" s="214">
        <f t="shared" ref="E14:E19" si="2">C14+D14</f>
        <v>0</v>
      </c>
      <c r="F14" s="213">
        <v>0</v>
      </c>
      <c r="G14" s="213">
        <v>0</v>
      </c>
      <c r="H14" s="214">
        <f t="shared" ref="H14:H19" si="3">F14+G14</f>
        <v>0</v>
      </c>
      <c r="I14" s="214">
        <f t="shared" si="1"/>
        <v>0</v>
      </c>
    </row>
    <row r="15" spans="1:9" x14ac:dyDescent="0.2">
      <c r="A15" s="189" t="s">
        <v>157</v>
      </c>
      <c r="B15" s="180" t="s">
        <v>158</v>
      </c>
      <c r="C15" s="213">
        <v>0</v>
      </c>
      <c r="D15" s="213">
        <v>0</v>
      </c>
      <c r="E15" s="214">
        <f t="shared" si="2"/>
        <v>0</v>
      </c>
      <c r="F15" s="213">
        <v>0</v>
      </c>
      <c r="G15" s="213">
        <v>0</v>
      </c>
      <c r="H15" s="214">
        <f t="shared" si="3"/>
        <v>0</v>
      </c>
      <c r="I15" s="214">
        <f t="shared" si="1"/>
        <v>0</v>
      </c>
    </row>
    <row r="16" spans="1:9" x14ac:dyDescent="0.2">
      <c r="A16" s="189" t="s">
        <v>159</v>
      </c>
      <c r="B16" s="180" t="s">
        <v>376</v>
      </c>
      <c r="C16" s="213">
        <v>0</v>
      </c>
      <c r="D16" s="213">
        <v>0</v>
      </c>
      <c r="E16" s="214">
        <f t="shared" si="2"/>
        <v>0</v>
      </c>
      <c r="F16" s="213">
        <v>0</v>
      </c>
      <c r="G16" s="213">
        <v>0</v>
      </c>
      <c r="H16" s="214">
        <f t="shared" si="3"/>
        <v>0</v>
      </c>
      <c r="I16" s="214">
        <f t="shared" si="1"/>
        <v>0</v>
      </c>
    </row>
    <row r="17" spans="1:9" x14ac:dyDescent="0.2">
      <c r="A17" s="189" t="s">
        <v>160</v>
      </c>
      <c r="B17" s="180" t="s">
        <v>377</v>
      </c>
      <c r="C17" s="213">
        <v>0</v>
      </c>
      <c r="D17" s="213">
        <v>0</v>
      </c>
      <c r="E17" s="214">
        <f t="shared" si="2"/>
        <v>0</v>
      </c>
      <c r="F17" s="213">
        <v>0</v>
      </c>
      <c r="G17" s="213">
        <v>0</v>
      </c>
      <c r="H17" s="214">
        <f t="shared" si="3"/>
        <v>0</v>
      </c>
      <c r="I17" s="214">
        <f t="shared" si="1"/>
        <v>0</v>
      </c>
    </row>
    <row r="18" spans="1:9" x14ac:dyDescent="0.2">
      <c r="A18" s="189" t="s">
        <v>638</v>
      </c>
      <c r="B18" s="180" t="s">
        <v>640</v>
      </c>
      <c r="C18" s="213">
        <v>0</v>
      </c>
      <c r="D18" s="213">
        <v>0</v>
      </c>
      <c r="E18" s="214">
        <f t="shared" si="2"/>
        <v>0</v>
      </c>
      <c r="F18" s="213">
        <v>0</v>
      </c>
      <c r="G18" s="213">
        <v>0</v>
      </c>
      <c r="H18" s="214">
        <f t="shared" si="3"/>
        <v>0</v>
      </c>
      <c r="I18" s="214">
        <f t="shared" si="1"/>
        <v>0</v>
      </c>
    </row>
    <row r="19" spans="1:9" x14ac:dyDescent="0.2">
      <c r="A19" s="189" t="s">
        <v>639</v>
      </c>
      <c r="B19" s="180" t="s">
        <v>641</v>
      </c>
      <c r="C19" s="213">
        <v>0</v>
      </c>
      <c r="D19" s="213">
        <v>0</v>
      </c>
      <c r="E19" s="214">
        <f t="shared" si="2"/>
        <v>0</v>
      </c>
      <c r="F19" s="213">
        <v>0</v>
      </c>
      <c r="G19" s="213">
        <v>0</v>
      </c>
      <c r="H19" s="214">
        <f t="shared" si="3"/>
        <v>0</v>
      </c>
      <c r="I19" s="214">
        <f t="shared" si="1"/>
        <v>0</v>
      </c>
    </row>
    <row r="20" spans="1:9" s="139" customFormat="1" x14ac:dyDescent="0.2">
      <c r="A20" s="189"/>
      <c r="B20" s="195" t="s">
        <v>161</v>
      </c>
      <c r="C20" s="215">
        <f>SUM(C13:C19)</f>
        <v>0</v>
      </c>
      <c r="D20" s="215">
        <f>SUM(D13:D19)</f>
        <v>0</v>
      </c>
      <c r="E20" s="215">
        <f>C20+D20</f>
        <v>0</v>
      </c>
      <c r="F20" s="215">
        <f>SUM(F13:F19)</f>
        <v>0</v>
      </c>
      <c r="G20" s="215">
        <f>SUM(G13:G19)</f>
        <v>0</v>
      </c>
      <c r="H20" s="215">
        <f>F20+G20</f>
        <v>0</v>
      </c>
      <c r="I20" s="215">
        <f t="shared" si="1"/>
        <v>0</v>
      </c>
    </row>
    <row r="21" spans="1:9" x14ac:dyDescent="0.2">
      <c r="A21" s="188" t="s">
        <v>384</v>
      </c>
      <c r="B21" s="437" t="s">
        <v>385</v>
      </c>
      <c r="C21" s="438"/>
      <c r="D21" s="438"/>
      <c r="E21" s="438"/>
      <c r="F21" s="438"/>
      <c r="G21" s="438"/>
      <c r="H21" s="438"/>
      <c r="I21" s="438"/>
    </row>
    <row r="22" spans="1:9" x14ac:dyDescent="0.2">
      <c r="A22" s="189" t="s">
        <v>162</v>
      </c>
      <c r="B22" s="180" t="s">
        <v>138</v>
      </c>
      <c r="C22" s="213">
        <v>0</v>
      </c>
      <c r="D22" s="213">
        <v>0</v>
      </c>
      <c r="E22" s="214">
        <f t="shared" ref="E22:E27" si="4">C22+D22</f>
        <v>0</v>
      </c>
      <c r="F22" s="213">
        <v>0</v>
      </c>
      <c r="G22" s="213">
        <v>0</v>
      </c>
      <c r="H22" s="214">
        <f t="shared" ref="H22:H27" si="5">F22+G22</f>
        <v>0</v>
      </c>
      <c r="I22" s="214">
        <f t="shared" ref="I22:I27" si="6">E22+H22</f>
        <v>0</v>
      </c>
    </row>
    <row r="23" spans="1:9" x14ac:dyDescent="0.2">
      <c r="A23" s="189" t="s">
        <v>163</v>
      </c>
      <c r="B23" s="180" t="s">
        <v>139</v>
      </c>
      <c r="C23" s="276">
        <f>C24+C25</f>
        <v>0</v>
      </c>
      <c r="D23" s="276">
        <f>D24+D25</f>
        <v>0</v>
      </c>
      <c r="E23" s="214">
        <f t="shared" si="4"/>
        <v>0</v>
      </c>
      <c r="F23" s="276">
        <f>F24+F25</f>
        <v>0</v>
      </c>
      <c r="G23" s="276">
        <f>G24+G25</f>
        <v>0</v>
      </c>
      <c r="H23" s="214">
        <f t="shared" si="5"/>
        <v>0</v>
      </c>
      <c r="I23" s="214">
        <f t="shared" si="6"/>
        <v>0</v>
      </c>
    </row>
    <row r="24" spans="1:9" ht="25.5" x14ac:dyDescent="0.2">
      <c r="A24" s="189" t="s">
        <v>431</v>
      </c>
      <c r="B24" s="180" t="s">
        <v>432</v>
      </c>
      <c r="C24" s="213">
        <v>0</v>
      </c>
      <c r="D24" s="213">
        <v>0</v>
      </c>
      <c r="E24" s="214">
        <f t="shared" si="4"/>
        <v>0</v>
      </c>
      <c r="F24" s="213">
        <v>0</v>
      </c>
      <c r="G24" s="213">
        <v>0</v>
      </c>
      <c r="H24" s="214">
        <f t="shared" si="5"/>
        <v>0</v>
      </c>
      <c r="I24" s="214">
        <f t="shared" si="6"/>
        <v>0</v>
      </c>
    </row>
    <row r="25" spans="1:9" ht="25.5" x14ac:dyDescent="0.2">
      <c r="A25" s="189" t="s">
        <v>433</v>
      </c>
      <c r="B25" s="180" t="s">
        <v>434</v>
      </c>
      <c r="C25" s="213">
        <v>0</v>
      </c>
      <c r="D25" s="213">
        <v>0</v>
      </c>
      <c r="E25" s="214">
        <f t="shared" si="4"/>
        <v>0</v>
      </c>
      <c r="F25" s="213">
        <v>0</v>
      </c>
      <c r="G25" s="213">
        <v>0</v>
      </c>
      <c r="H25" s="214">
        <f t="shared" si="5"/>
        <v>0</v>
      </c>
      <c r="I25" s="214">
        <f t="shared" si="6"/>
        <v>0</v>
      </c>
    </row>
    <row r="26" spans="1:9" x14ac:dyDescent="0.2">
      <c r="A26" s="189" t="s">
        <v>164</v>
      </c>
      <c r="B26" s="180" t="s">
        <v>165</v>
      </c>
      <c r="C26" s="213">
        <v>0</v>
      </c>
      <c r="D26" s="213">
        <v>0</v>
      </c>
      <c r="E26" s="214">
        <f t="shared" si="4"/>
        <v>0</v>
      </c>
      <c r="F26" s="213">
        <v>0</v>
      </c>
      <c r="G26" s="213">
        <v>0</v>
      </c>
      <c r="H26" s="214">
        <f t="shared" si="5"/>
        <v>0</v>
      </c>
      <c r="I26" s="214">
        <f t="shared" si="6"/>
        <v>0</v>
      </c>
    </row>
    <row r="27" spans="1:9" s="139" customFormat="1" x14ac:dyDescent="0.2">
      <c r="A27" s="189"/>
      <c r="B27" s="195" t="s">
        <v>166</v>
      </c>
      <c r="C27" s="215">
        <f>C22+C23+C26</f>
        <v>0</v>
      </c>
      <c r="D27" s="215">
        <f>D22+D23+D26</f>
        <v>0</v>
      </c>
      <c r="E27" s="215">
        <f t="shared" si="4"/>
        <v>0</v>
      </c>
      <c r="F27" s="215">
        <f>F22+F23+F26</f>
        <v>0</v>
      </c>
      <c r="G27" s="215">
        <f>G22+G23+G26</f>
        <v>0</v>
      </c>
      <c r="H27" s="215">
        <f t="shared" si="5"/>
        <v>0</v>
      </c>
      <c r="I27" s="215">
        <f t="shared" si="6"/>
        <v>0</v>
      </c>
    </row>
    <row r="28" spans="1:9" x14ac:dyDescent="0.2">
      <c r="A28" s="188" t="s">
        <v>386</v>
      </c>
      <c r="B28" s="437" t="s">
        <v>387</v>
      </c>
      <c r="C28" s="438"/>
      <c r="D28" s="438"/>
      <c r="E28" s="438"/>
      <c r="F28" s="438"/>
      <c r="G28" s="438"/>
      <c r="H28" s="438"/>
      <c r="I28" s="438"/>
    </row>
    <row r="29" spans="1:9" x14ac:dyDescent="0.2">
      <c r="A29" s="189" t="s">
        <v>389</v>
      </c>
      <c r="B29" s="180" t="s">
        <v>388</v>
      </c>
      <c r="C29" s="213">
        <v>0</v>
      </c>
      <c r="D29" s="213">
        <v>0</v>
      </c>
      <c r="E29" s="214">
        <f>C29+D29</f>
        <v>0</v>
      </c>
      <c r="F29" s="213">
        <v>0</v>
      </c>
      <c r="G29" s="213">
        <v>0</v>
      </c>
      <c r="H29" s="214">
        <f>F29+G29</f>
        <v>0</v>
      </c>
      <c r="I29" s="214">
        <f>E29+H29</f>
        <v>0</v>
      </c>
    </row>
    <row r="30" spans="1:9" x14ac:dyDescent="0.2">
      <c r="A30" s="189" t="s">
        <v>390</v>
      </c>
      <c r="B30" s="180" t="s">
        <v>393</v>
      </c>
      <c r="C30" s="213">
        <v>0</v>
      </c>
      <c r="D30" s="213">
        <v>0</v>
      </c>
      <c r="E30" s="214">
        <f>C30+D30</f>
        <v>0</v>
      </c>
      <c r="F30" s="213">
        <v>0</v>
      </c>
      <c r="G30" s="213">
        <v>0</v>
      </c>
      <c r="H30" s="214">
        <f>F30+G30</f>
        <v>0</v>
      </c>
      <c r="I30" s="214">
        <f>E30+H30</f>
        <v>0</v>
      </c>
    </row>
    <row r="31" spans="1:9" x14ac:dyDescent="0.2">
      <c r="A31" s="189" t="s">
        <v>392</v>
      </c>
      <c r="B31" s="180" t="s">
        <v>344</v>
      </c>
      <c r="C31" s="213">
        <v>0</v>
      </c>
      <c r="D31" s="213">
        <v>0</v>
      </c>
      <c r="E31" s="214">
        <f>C31+D31</f>
        <v>0</v>
      </c>
      <c r="F31" s="213">
        <v>0</v>
      </c>
      <c r="G31" s="213">
        <v>0</v>
      </c>
      <c r="H31" s="214">
        <f>F31+G31</f>
        <v>0</v>
      </c>
      <c r="I31" s="214">
        <f>E31+H31</f>
        <v>0</v>
      </c>
    </row>
    <row r="32" spans="1:9" s="139" customFormat="1" x14ac:dyDescent="0.2">
      <c r="A32" s="189"/>
      <c r="B32" s="195" t="s">
        <v>285</v>
      </c>
      <c r="C32" s="215">
        <f>SUM(C29:C31)</f>
        <v>0</v>
      </c>
      <c r="D32" s="215">
        <f>SUM(D29:D31)</f>
        <v>0</v>
      </c>
      <c r="E32" s="215">
        <f>C32+D32</f>
        <v>0</v>
      </c>
      <c r="F32" s="215">
        <f>SUM(F29:F31)</f>
        <v>0</v>
      </c>
      <c r="G32" s="215">
        <f>SUM(G29:G31)</f>
        <v>0</v>
      </c>
      <c r="H32" s="215">
        <f>F32+G32</f>
        <v>0</v>
      </c>
      <c r="I32" s="215">
        <f>E32+H32</f>
        <v>0</v>
      </c>
    </row>
    <row r="33" spans="1:9" x14ac:dyDescent="0.2">
      <c r="A33" s="188" t="s">
        <v>394</v>
      </c>
      <c r="B33" s="437" t="s">
        <v>395</v>
      </c>
      <c r="C33" s="438"/>
      <c r="D33" s="438"/>
      <c r="E33" s="438"/>
      <c r="F33" s="438"/>
      <c r="G33" s="438"/>
      <c r="H33" s="438"/>
      <c r="I33" s="438"/>
    </row>
    <row r="34" spans="1:9" ht="25.5" x14ac:dyDescent="0.2">
      <c r="A34" s="189" t="s">
        <v>396</v>
      </c>
      <c r="B34" s="180" t="s">
        <v>395</v>
      </c>
      <c r="C34" s="213">
        <v>0</v>
      </c>
      <c r="D34" s="213">
        <v>0</v>
      </c>
      <c r="E34" s="214">
        <f>C34+D34</f>
        <v>0</v>
      </c>
      <c r="F34" s="213">
        <v>0</v>
      </c>
      <c r="G34" s="213">
        <v>0</v>
      </c>
      <c r="H34" s="214">
        <f>F34+G34</f>
        <v>0</v>
      </c>
      <c r="I34" s="214">
        <f>E34+H34</f>
        <v>0</v>
      </c>
    </row>
    <row r="35" spans="1:9" ht="25.5" x14ac:dyDescent="0.2">
      <c r="A35" s="189" t="s">
        <v>642</v>
      </c>
      <c r="B35" s="180" t="s">
        <v>643</v>
      </c>
      <c r="C35" s="213">
        <v>0</v>
      </c>
      <c r="D35" s="213">
        <v>0</v>
      </c>
      <c r="E35" s="214">
        <f>C35+D35</f>
        <v>0</v>
      </c>
      <c r="F35" s="213">
        <v>0</v>
      </c>
      <c r="G35" s="213">
        <v>0</v>
      </c>
      <c r="H35" s="214">
        <f>F35+G35</f>
        <v>0</v>
      </c>
      <c r="I35" s="214">
        <f>E35+H35</f>
        <v>0</v>
      </c>
    </row>
    <row r="36" spans="1:9" s="139" customFormat="1" x14ac:dyDescent="0.2">
      <c r="A36" s="182"/>
      <c r="B36" s="195" t="s">
        <v>286</v>
      </c>
      <c r="C36" s="215">
        <f>SUM(C34:C35)</f>
        <v>0</v>
      </c>
      <c r="D36" s="215">
        <f>SUM(D34:D35)</f>
        <v>0</v>
      </c>
      <c r="E36" s="215">
        <f>C36+D36</f>
        <v>0</v>
      </c>
      <c r="F36" s="215">
        <f>SUM(F34:F35)</f>
        <v>0</v>
      </c>
      <c r="G36" s="215">
        <f>SUM(G34:G35)</f>
        <v>0</v>
      </c>
      <c r="H36" s="215">
        <f>F36+G36</f>
        <v>0</v>
      </c>
      <c r="I36" s="215">
        <f>E36+H36</f>
        <v>0</v>
      </c>
    </row>
    <row r="37" spans="1:9" s="172" customFormat="1" x14ac:dyDescent="0.2">
      <c r="A37" s="190" t="s">
        <v>397</v>
      </c>
      <c r="B37" s="437" t="s">
        <v>398</v>
      </c>
      <c r="C37" s="438"/>
      <c r="D37" s="438"/>
      <c r="E37" s="438"/>
      <c r="F37" s="438"/>
      <c r="G37" s="438"/>
      <c r="H37" s="438"/>
      <c r="I37" s="438"/>
    </row>
    <row r="38" spans="1:9" x14ac:dyDescent="0.2">
      <c r="A38" s="189" t="s">
        <v>391</v>
      </c>
      <c r="B38" s="180" t="s">
        <v>398</v>
      </c>
      <c r="C38" s="213">
        <v>0</v>
      </c>
      <c r="D38" s="213">
        <v>0</v>
      </c>
      <c r="E38" s="214">
        <f>C38+D38</f>
        <v>0</v>
      </c>
      <c r="F38" s="213">
        <v>0</v>
      </c>
      <c r="G38" s="213">
        <v>0</v>
      </c>
      <c r="H38" s="214">
        <f>F38+G38</f>
        <v>0</v>
      </c>
      <c r="I38" s="214">
        <f>E38+H38</f>
        <v>0</v>
      </c>
    </row>
    <row r="39" spans="1:9" s="139" customFormat="1" x14ac:dyDescent="0.2">
      <c r="A39" s="189"/>
      <c r="B39" s="195" t="s">
        <v>345</v>
      </c>
      <c r="C39" s="215">
        <f>C38</f>
        <v>0</v>
      </c>
      <c r="D39" s="215">
        <f>D38</f>
        <v>0</v>
      </c>
      <c r="E39" s="215">
        <f>C39+D39</f>
        <v>0</v>
      </c>
      <c r="F39" s="215">
        <f>F38</f>
        <v>0</v>
      </c>
      <c r="G39" s="215">
        <f>G38</f>
        <v>0</v>
      </c>
      <c r="H39" s="215">
        <f>F39+G39</f>
        <v>0</v>
      </c>
      <c r="I39" s="215">
        <f>E39+H39</f>
        <v>0</v>
      </c>
    </row>
    <row r="40" spans="1:9" s="139" customFormat="1" x14ac:dyDescent="0.2">
      <c r="A40" s="189"/>
      <c r="B40" s="195" t="s">
        <v>168</v>
      </c>
      <c r="C40" s="215">
        <f>C8+C11+C20+C27+C32+C36+C39</f>
        <v>0</v>
      </c>
      <c r="D40" s="215">
        <f>D8+D11+D20+D27+D32+D36+D39</f>
        <v>0</v>
      </c>
      <c r="E40" s="215">
        <f>E8+E11+E20+E27+E32+E36+E39</f>
        <v>0</v>
      </c>
      <c r="F40" s="215">
        <f>F8+F11+F20+F27+F32+F36+F39</f>
        <v>0</v>
      </c>
      <c r="G40" s="215">
        <f>G8+G11+G20+G27+G32+G36+G39</f>
        <v>0</v>
      </c>
      <c r="H40" s="215">
        <f t="shared" ref="H40" si="7">H8+H11+H20+H27+H32+H36+H39</f>
        <v>0</v>
      </c>
      <c r="I40" s="215">
        <f>I8+I11+I20+I27+I32+I36+I39</f>
        <v>0</v>
      </c>
    </row>
    <row r="41" spans="1:9" s="140" customFormat="1" ht="12.75" x14ac:dyDescent="0.2">
      <c r="A41" s="191"/>
      <c r="B41" s="196" t="s">
        <v>399</v>
      </c>
      <c r="C41" s="216">
        <v>0</v>
      </c>
      <c r="D41" s="216">
        <v>0</v>
      </c>
      <c r="E41" s="217">
        <f>C41+D41</f>
        <v>0</v>
      </c>
      <c r="F41" s="216">
        <v>0</v>
      </c>
      <c r="G41" s="216">
        <v>0</v>
      </c>
      <c r="H41" s="217">
        <f>F41+G41</f>
        <v>0</v>
      </c>
      <c r="I41" s="218">
        <f>E41+H41</f>
        <v>0</v>
      </c>
    </row>
    <row r="42" spans="1:9" s="141" customFormat="1" x14ac:dyDescent="0.2">
      <c r="A42" s="45"/>
      <c r="B42" s="184"/>
      <c r="C42" s="219"/>
      <c r="D42" s="219"/>
      <c r="E42" s="219"/>
      <c r="F42" s="219"/>
      <c r="G42" s="219"/>
      <c r="H42" s="219"/>
      <c r="I42" s="219"/>
    </row>
    <row r="43" spans="1:9" x14ac:dyDescent="0.2">
      <c r="A43" s="192"/>
      <c r="B43" s="185"/>
      <c r="C43" s="219"/>
      <c r="D43" s="219"/>
      <c r="E43" s="219"/>
      <c r="F43" s="219"/>
      <c r="G43" s="219"/>
      <c r="H43" s="219"/>
      <c r="I43" s="219"/>
    </row>
    <row r="44" spans="1:9" x14ac:dyDescent="0.2">
      <c r="A44" s="143" t="s">
        <v>492</v>
      </c>
      <c r="B44" s="142" t="s">
        <v>169</v>
      </c>
      <c r="C44" s="278" t="s">
        <v>430</v>
      </c>
      <c r="D44" s="219"/>
      <c r="E44" s="219"/>
      <c r="F44" s="219"/>
      <c r="G44" s="219"/>
      <c r="H44" s="219"/>
      <c r="I44" s="219"/>
    </row>
    <row r="45" spans="1:9" x14ac:dyDescent="0.2">
      <c r="A45" s="138" t="s">
        <v>170</v>
      </c>
      <c r="B45" s="143" t="s">
        <v>171</v>
      </c>
      <c r="C45" s="393">
        <f>I40</f>
        <v>0</v>
      </c>
      <c r="D45" s="219"/>
      <c r="E45" s="219"/>
      <c r="F45" s="219"/>
      <c r="G45" s="219"/>
      <c r="H45" s="219"/>
      <c r="I45" s="219"/>
    </row>
    <row r="46" spans="1:9" x14ac:dyDescent="0.2">
      <c r="A46" s="138" t="s">
        <v>522</v>
      </c>
      <c r="B46" s="138" t="s">
        <v>569</v>
      </c>
      <c r="C46" s="394">
        <f>H40</f>
        <v>0</v>
      </c>
      <c r="D46" s="219"/>
      <c r="E46" s="219"/>
      <c r="F46" s="219"/>
      <c r="G46" s="219"/>
      <c r="H46" s="219"/>
      <c r="I46" s="219"/>
    </row>
    <row r="47" spans="1:9" x14ac:dyDescent="0.2">
      <c r="A47" s="138" t="s">
        <v>523</v>
      </c>
      <c r="B47" s="138" t="s">
        <v>172</v>
      </c>
      <c r="C47" s="394">
        <f>C45-C46</f>
        <v>0</v>
      </c>
      <c r="D47" s="220"/>
      <c r="E47" s="220"/>
      <c r="F47" s="219"/>
      <c r="G47" s="219"/>
      <c r="H47" s="220"/>
      <c r="I47" s="220"/>
    </row>
    <row r="48" spans="1:9" x14ac:dyDescent="0.2">
      <c r="A48" s="138" t="s">
        <v>173</v>
      </c>
      <c r="B48" s="143" t="s">
        <v>174</v>
      </c>
      <c r="C48" s="393">
        <f>SUM(C49:C50)</f>
        <v>0</v>
      </c>
      <c r="D48" s="220"/>
      <c r="E48" s="220"/>
      <c r="F48" s="219"/>
      <c r="G48" s="219"/>
      <c r="H48" s="220"/>
      <c r="I48" s="220"/>
    </row>
    <row r="49" spans="1:9" x14ac:dyDescent="0.2">
      <c r="A49" s="138" t="s">
        <v>524</v>
      </c>
      <c r="B49" s="138" t="s">
        <v>175</v>
      </c>
      <c r="C49" s="221">
        <v>0</v>
      </c>
      <c r="D49" s="433" t="str">
        <f>IF(C49&lt;C47*0.1,"!!! Contribuția la cheltuielile eligibile nu este de minimum 10%","")</f>
        <v/>
      </c>
      <c r="E49" s="434"/>
      <c r="F49" s="434"/>
      <c r="G49" s="434"/>
      <c r="H49" s="434"/>
      <c r="I49" s="434"/>
    </row>
    <row r="50" spans="1:9" ht="25.5" x14ac:dyDescent="0.2">
      <c r="A50" s="138" t="s">
        <v>525</v>
      </c>
      <c r="B50" s="138" t="s">
        <v>568</v>
      </c>
      <c r="C50" s="394">
        <f>H40</f>
        <v>0</v>
      </c>
      <c r="D50" s="220"/>
      <c r="E50" s="220"/>
      <c r="F50" s="220"/>
      <c r="G50" s="220"/>
      <c r="H50" s="220"/>
      <c r="I50" s="220"/>
    </row>
    <row r="51" spans="1:9" x14ac:dyDescent="0.2">
      <c r="A51" s="138" t="s">
        <v>167</v>
      </c>
      <c r="B51" s="143" t="s">
        <v>176</v>
      </c>
      <c r="C51" s="393">
        <f>C45-C48</f>
        <v>0</v>
      </c>
      <c r="D51" s="220"/>
      <c r="E51" s="220"/>
      <c r="F51" s="220"/>
      <c r="G51" s="220"/>
      <c r="H51" s="220"/>
      <c r="I51" s="220"/>
    </row>
    <row r="52" spans="1:9" x14ac:dyDescent="0.2">
      <c r="A52" s="192"/>
      <c r="B52" s="184"/>
      <c r="C52" s="219"/>
      <c r="D52" s="219"/>
      <c r="E52" s="219"/>
      <c r="F52" s="219"/>
      <c r="G52" s="219"/>
      <c r="H52" s="219"/>
      <c r="I52" s="219"/>
    </row>
    <row r="53" spans="1:9" x14ac:dyDescent="0.2">
      <c r="A53" s="192"/>
      <c r="B53" s="184"/>
      <c r="C53" s="219"/>
      <c r="D53" s="219"/>
      <c r="E53" s="219"/>
      <c r="F53" s="219"/>
      <c r="G53" s="219"/>
      <c r="H53" s="219"/>
      <c r="I53" s="219"/>
    </row>
  </sheetData>
  <sheetProtection password="9F67" sheet="1" objects="1" scenarios="1" formatColumns="0"/>
  <mergeCells count="16">
    <mergeCell ref="D49:I49"/>
    <mergeCell ref="A1:I1"/>
    <mergeCell ref="C3:D3"/>
    <mergeCell ref="F3:G3"/>
    <mergeCell ref="B5:I5"/>
    <mergeCell ref="B9:I9"/>
    <mergeCell ref="E3:E4"/>
    <mergeCell ref="H3:H4"/>
    <mergeCell ref="I3:I4"/>
    <mergeCell ref="B3:B4"/>
    <mergeCell ref="A3:A4"/>
    <mergeCell ref="B12:I12"/>
    <mergeCell ref="B21:I21"/>
    <mergeCell ref="B28:I28"/>
    <mergeCell ref="B33:I33"/>
    <mergeCell ref="B37:I37"/>
  </mergeCells>
  <pageMargins left="0.48007246376811596" right="0.43478260869565216" top="0.55118110236220474" bottom="0.79710144927536231" header="0.31496062992125984" footer="0.31496062992125984"/>
  <pageSetup paperSize="9" fitToHeight="0" orientation="landscape"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84"/>
  <sheetViews>
    <sheetView showGridLines="0" topLeftCell="A46" zoomScaleNormal="100" workbookViewId="0">
      <selection activeCell="G75" sqref="G75"/>
    </sheetView>
  </sheetViews>
  <sheetFormatPr defaultColWidth="9.140625" defaultRowHeight="12.75" x14ac:dyDescent="0.2"/>
  <cols>
    <col min="1" max="1" width="6.7109375" style="331" customWidth="1"/>
    <col min="2" max="2" width="65" style="61" customWidth="1"/>
    <col min="3" max="3" width="12.28515625" style="332" customWidth="1"/>
    <col min="4" max="4" width="12.28515625" style="333" customWidth="1"/>
    <col min="5" max="8" width="12.28515625" style="334" customWidth="1"/>
    <col min="9" max="14" width="11.42578125" style="45" customWidth="1"/>
    <col min="15" max="15" width="11.5703125" style="45" customWidth="1"/>
    <col min="16" max="16" width="11.5703125" style="71" customWidth="1"/>
    <col min="17" max="16384" width="9.140625" style="71"/>
  </cols>
  <sheetData>
    <row r="1" spans="1:15" s="280" customFormat="1" x14ac:dyDescent="0.2">
      <c r="A1" s="454" t="s">
        <v>516</v>
      </c>
      <c r="B1" s="454"/>
      <c r="C1" s="454"/>
      <c r="D1" s="454"/>
      <c r="E1" s="454"/>
      <c r="F1" s="454"/>
      <c r="G1" s="454"/>
      <c r="H1" s="454"/>
      <c r="I1" s="279"/>
      <c r="J1" s="279"/>
      <c r="K1" s="279"/>
      <c r="L1" s="279"/>
      <c r="M1" s="279"/>
      <c r="N1" s="279"/>
      <c r="O1" s="279"/>
    </row>
    <row r="2" spans="1:15" s="280" customFormat="1" ht="40.5" customHeight="1" x14ac:dyDescent="0.2">
      <c r="A2" s="411" t="s">
        <v>497</v>
      </c>
      <c r="B2" s="455"/>
      <c r="C2" s="455"/>
      <c r="D2" s="455"/>
      <c r="E2" s="455"/>
      <c r="F2" s="455"/>
      <c r="G2" s="455"/>
      <c r="H2" s="455"/>
      <c r="I2" s="279"/>
      <c r="J2" s="279"/>
      <c r="K2" s="279"/>
      <c r="L2" s="279"/>
      <c r="M2" s="279"/>
      <c r="N2" s="279"/>
      <c r="O2" s="279"/>
    </row>
    <row r="3" spans="1:15" s="280" customFormat="1" x14ac:dyDescent="0.2">
      <c r="A3" s="281"/>
      <c r="B3" s="415"/>
      <c r="C3" s="415"/>
      <c r="D3" s="282"/>
      <c r="E3" s="283"/>
      <c r="F3" s="283"/>
      <c r="G3" s="283"/>
      <c r="H3" s="283"/>
      <c r="I3" s="279"/>
      <c r="J3" s="279"/>
      <c r="K3" s="279"/>
      <c r="L3" s="279"/>
      <c r="M3" s="279"/>
      <c r="N3" s="279"/>
      <c r="O3" s="279"/>
    </row>
    <row r="4" spans="1:15" s="280" customFormat="1" x14ac:dyDescent="0.2">
      <c r="A4" s="456" t="s">
        <v>526</v>
      </c>
      <c r="B4" s="466" t="s">
        <v>429</v>
      </c>
      <c r="C4" s="466" t="s">
        <v>495</v>
      </c>
      <c r="D4" s="466" t="s">
        <v>496</v>
      </c>
      <c r="E4" s="463" t="s">
        <v>188</v>
      </c>
      <c r="F4" s="464"/>
      <c r="G4" s="464"/>
      <c r="H4" s="465"/>
      <c r="I4" s="279"/>
      <c r="J4" s="279"/>
      <c r="K4" s="284"/>
      <c r="L4" s="279"/>
      <c r="M4" s="279"/>
      <c r="N4" s="279"/>
      <c r="O4" s="279"/>
    </row>
    <row r="5" spans="1:15" s="289" customFormat="1" ht="15" customHeight="1" x14ac:dyDescent="0.2">
      <c r="A5" s="457"/>
      <c r="B5" s="467"/>
      <c r="C5" s="467"/>
      <c r="D5" s="467"/>
      <c r="E5" s="285" t="s">
        <v>177</v>
      </c>
      <c r="F5" s="285" t="s">
        <v>178</v>
      </c>
      <c r="G5" s="285" t="s">
        <v>179</v>
      </c>
      <c r="H5" s="285" t="s">
        <v>180</v>
      </c>
      <c r="I5" s="286"/>
      <c r="J5" s="286"/>
      <c r="K5" s="287"/>
      <c r="L5" s="286"/>
      <c r="M5" s="288"/>
      <c r="N5" s="286"/>
      <c r="O5" s="286"/>
    </row>
    <row r="6" spans="1:15" s="293" customFormat="1" ht="15" x14ac:dyDescent="0.2">
      <c r="A6" s="290" t="str">
        <f>'2A-Buget_cerere'!A5</f>
        <v>CAP. 1</v>
      </c>
      <c r="B6" s="460" t="str">
        <f>'2A-Buget_cerere'!B5:I5</f>
        <v>Cheltuieli pentru amenajarea terenului</v>
      </c>
      <c r="C6" s="461"/>
      <c r="D6" s="461"/>
      <c r="E6" s="461"/>
      <c r="F6" s="461"/>
      <c r="G6" s="461"/>
      <c r="H6" s="462"/>
      <c r="I6" s="291"/>
      <c r="J6" s="291"/>
      <c r="K6" s="292"/>
      <c r="L6" s="291"/>
      <c r="M6" s="291"/>
      <c r="N6" s="291"/>
      <c r="O6" s="291"/>
    </row>
    <row r="7" spans="1:15" s="298" customFormat="1" ht="15" x14ac:dyDescent="0.2">
      <c r="A7" s="294" t="str">
        <f>'2A-Buget_cerere'!A6</f>
        <v>1.1</v>
      </c>
      <c r="B7" s="295" t="str">
        <f>'2A-Buget_cerere'!B6</f>
        <v>Amenajarea terenului</v>
      </c>
      <c r="C7" s="296">
        <f>'2A-Buget_cerere'!I6</f>
        <v>0</v>
      </c>
      <c r="D7" s="64" t="str">
        <f>IF(E7+F7+G7+H7&lt;&gt;C7,"Eroare!","")</f>
        <v/>
      </c>
      <c r="E7" s="49">
        <v>0</v>
      </c>
      <c r="F7" s="49">
        <v>0</v>
      </c>
      <c r="G7" s="49">
        <v>0</v>
      </c>
      <c r="H7" s="49">
        <v>0</v>
      </c>
      <c r="I7" s="297"/>
      <c r="J7" s="297"/>
      <c r="K7" s="292"/>
      <c r="L7" s="297"/>
      <c r="M7" s="297"/>
      <c r="N7" s="297"/>
      <c r="O7" s="297"/>
    </row>
    <row r="8" spans="1:15" s="298" customFormat="1" ht="15" x14ac:dyDescent="0.2">
      <c r="A8" s="294" t="str">
        <f>'2A-Buget_cerere'!A7</f>
        <v>1.2</v>
      </c>
      <c r="B8" s="295" t="str">
        <f>'2A-Buget_cerere'!B7</f>
        <v>Amenajari pentru protectia mediului si aducerea la starea initiala</v>
      </c>
      <c r="C8" s="296">
        <f>'2A-Buget_cerere'!I7</f>
        <v>0</v>
      </c>
      <c r="D8" s="64" t="str">
        <f t="shared" ref="D8:D41" si="0">IF(E8+F8+G8+H8&lt;&gt;C8,"Eroare!","")</f>
        <v/>
      </c>
      <c r="E8" s="49">
        <v>0</v>
      </c>
      <c r="F8" s="49">
        <v>0</v>
      </c>
      <c r="G8" s="49">
        <v>0</v>
      </c>
      <c r="H8" s="49">
        <v>0</v>
      </c>
      <c r="I8" s="297"/>
      <c r="J8" s="297"/>
      <c r="K8" s="292"/>
      <c r="L8" s="297"/>
      <c r="M8" s="297"/>
      <c r="N8" s="297"/>
      <c r="O8" s="297"/>
    </row>
    <row r="9" spans="1:15" s="293" customFormat="1" ht="15" x14ac:dyDescent="0.2">
      <c r="A9" s="290"/>
      <c r="B9" s="299" t="str">
        <f>'2A-Buget_cerere'!B8</f>
        <v>TOTAL CAPITOL 1</v>
      </c>
      <c r="C9" s="296">
        <f>'2A-Buget_cerere'!I8</f>
        <v>0</v>
      </c>
      <c r="D9" s="64" t="str">
        <f t="shared" si="0"/>
        <v/>
      </c>
      <c r="E9" s="300">
        <f>SUM(E7:E8)</f>
        <v>0</v>
      </c>
      <c r="F9" s="300">
        <f>SUM(F7:F8)</f>
        <v>0</v>
      </c>
      <c r="G9" s="300">
        <f>SUM(G7:G8)</f>
        <v>0</v>
      </c>
      <c r="H9" s="300">
        <f>SUM(H7:H8)</f>
        <v>0</v>
      </c>
      <c r="I9" s="291"/>
      <c r="J9" s="297"/>
      <c r="K9" s="301"/>
      <c r="L9" s="291"/>
      <c r="M9" s="291"/>
      <c r="N9" s="291"/>
      <c r="O9" s="291"/>
    </row>
    <row r="10" spans="1:15" s="293" customFormat="1" ht="15" x14ac:dyDescent="0.2">
      <c r="A10" s="290" t="str">
        <f>'2A-Buget_cerere'!A9</f>
        <v>CAP. 2</v>
      </c>
      <c r="B10" s="460" t="str">
        <f>'2A-Buget_cerere'!B9</f>
        <v>Cheltuieli pt asigurarea utilităţilor necesare obiectivului</v>
      </c>
      <c r="C10" s="461"/>
      <c r="D10" s="461"/>
      <c r="E10" s="461"/>
      <c r="F10" s="461"/>
      <c r="G10" s="461"/>
      <c r="H10" s="462"/>
      <c r="I10" s="291"/>
      <c r="J10" s="297"/>
      <c r="K10" s="302"/>
      <c r="L10" s="291"/>
      <c r="M10" s="291"/>
      <c r="N10" s="291"/>
      <c r="O10" s="291"/>
    </row>
    <row r="11" spans="1:15" s="293" customFormat="1" ht="15" x14ac:dyDescent="0.2">
      <c r="A11" s="294" t="str">
        <f>'2A-Buget_cerere'!A10</f>
        <v>2.1</v>
      </c>
      <c r="B11" s="295" t="str">
        <f>'2A-Buget_cerere'!B10</f>
        <v>Cheltuieli pentru asigurarea utilitatilor necesare obiectivului</v>
      </c>
      <c r="C11" s="296">
        <f>'2A-Buget_cerere'!I10</f>
        <v>0</v>
      </c>
      <c r="D11" s="64" t="str">
        <f t="shared" si="0"/>
        <v/>
      </c>
      <c r="E11" s="49">
        <v>0</v>
      </c>
      <c r="F11" s="49">
        <v>0</v>
      </c>
      <c r="G11" s="49">
        <v>0</v>
      </c>
      <c r="H11" s="49">
        <v>0</v>
      </c>
      <c r="I11" s="291"/>
      <c r="J11" s="297"/>
      <c r="K11" s="284"/>
      <c r="L11" s="291"/>
      <c r="M11" s="291"/>
      <c r="N11" s="291"/>
      <c r="O11" s="291"/>
    </row>
    <row r="12" spans="1:15" s="293" customFormat="1" ht="15" x14ac:dyDescent="0.2">
      <c r="A12" s="290"/>
      <c r="B12" s="299" t="str">
        <f>'2A-Buget_cerere'!B11</f>
        <v> TOTAL CAPITOL 2</v>
      </c>
      <c r="C12" s="296">
        <f>'2A-Buget_cerere'!I11</f>
        <v>0</v>
      </c>
      <c r="D12" s="64" t="str">
        <f t="shared" si="0"/>
        <v/>
      </c>
      <c r="E12" s="300">
        <f t="shared" ref="E12:H12" si="1">E11</f>
        <v>0</v>
      </c>
      <c r="F12" s="300">
        <f t="shared" si="1"/>
        <v>0</v>
      </c>
      <c r="G12" s="300">
        <f t="shared" si="1"/>
        <v>0</v>
      </c>
      <c r="H12" s="300">
        <f t="shared" si="1"/>
        <v>0</v>
      </c>
      <c r="I12" s="291"/>
      <c r="J12" s="297"/>
      <c r="K12" s="284"/>
      <c r="L12" s="291"/>
      <c r="M12" s="291"/>
      <c r="N12" s="291"/>
      <c r="O12" s="291"/>
    </row>
    <row r="13" spans="1:15" s="293" customFormat="1" ht="15" x14ac:dyDescent="0.2">
      <c r="A13" s="290" t="str">
        <f>'2A-Buget_cerere'!A12</f>
        <v>CAP. 3</v>
      </c>
      <c r="B13" s="460" t="str">
        <f>'2A-Buget_cerere'!B12</f>
        <v>Cheltuieli pentru proiectare și asistență tehnică</v>
      </c>
      <c r="C13" s="461"/>
      <c r="D13" s="461"/>
      <c r="E13" s="461"/>
      <c r="F13" s="461"/>
      <c r="G13" s="461"/>
      <c r="H13" s="462"/>
      <c r="I13" s="291"/>
      <c r="J13" s="297"/>
      <c r="K13" s="284"/>
      <c r="L13" s="291"/>
      <c r="M13" s="291"/>
      <c r="N13" s="291"/>
      <c r="O13" s="291"/>
    </row>
    <row r="14" spans="1:15" s="298" customFormat="1" ht="15" x14ac:dyDescent="0.2">
      <c r="A14" s="294" t="str">
        <f>'2A-Buget_cerere'!A13</f>
        <v>3.1</v>
      </c>
      <c r="B14" s="295" t="str">
        <f>'2A-Buget_cerere'!B13</f>
        <v>Studii de teren</v>
      </c>
      <c r="C14" s="296">
        <f>'2A-Buget_cerere'!I13</f>
        <v>0</v>
      </c>
      <c r="D14" s="64" t="str">
        <f t="shared" si="0"/>
        <v/>
      </c>
      <c r="E14" s="49">
        <v>0</v>
      </c>
      <c r="F14" s="49">
        <v>0</v>
      </c>
      <c r="G14" s="49">
        <v>0</v>
      </c>
      <c r="H14" s="49">
        <v>0</v>
      </c>
      <c r="I14" s="297"/>
      <c r="J14" s="297"/>
      <c r="K14" s="303"/>
      <c r="L14" s="297"/>
      <c r="M14" s="297"/>
      <c r="N14" s="297"/>
      <c r="O14" s="297"/>
    </row>
    <row r="15" spans="1:15" s="298" customFormat="1" ht="15" x14ac:dyDescent="0.2">
      <c r="A15" s="294" t="str">
        <f>'2A-Buget_cerere'!A14</f>
        <v>3.2</v>
      </c>
      <c r="B15" s="295" t="str">
        <f>'2A-Buget_cerere'!B14</f>
        <v>Obtinere avize, acorduri, autorizatii</v>
      </c>
      <c r="C15" s="296">
        <f>'2A-Buget_cerere'!I14</f>
        <v>0</v>
      </c>
      <c r="D15" s="64" t="str">
        <f t="shared" si="0"/>
        <v/>
      </c>
      <c r="E15" s="49">
        <v>0</v>
      </c>
      <c r="F15" s="49">
        <v>0</v>
      </c>
      <c r="G15" s="49">
        <v>0</v>
      </c>
      <c r="H15" s="49">
        <v>0</v>
      </c>
      <c r="I15" s="297"/>
      <c r="J15" s="297"/>
      <c r="K15" s="297"/>
      <c r="L15" s="297"/>
      <c r="M15" s="297"/>
      <c r="N15" s="297"/>
      <c r="O15" s="297"/>
    </row>
    <row r="16" spans="1:15" s="298" customFormat="1" ht="15" x14ac:dyDescent="0.2">
      <c r="A16" s="294" t="str">
        <f>'2A-Buget_cerere'!A15</f>
        <v>3.3</v>
      </c>
      <c r="B16" s="295" t="str">
        <f>'2A-Buget_cerere'!B15</f>
        <v>Proiectare si inginerie</v>
      </c>
      <c r="C16" s="296">
        <f>'2A-Buget_cerere'!I15</f>
        <v>0</v>
      </c>
      <c r="D16" s="64" t="str">
        <f t="shared" si="0"/>
        <v/>
      </c>
      <c r="E16" s="49">
        <v>0</v>
      </c>
      <c r="F16" s="49">
        <v>0</v>
      </c>
      <c r="G16" s="49">
        <v>0</v>
      </c>
      <c r="H16" s="49">
        <v>0</v>
      </c>
      <c r="I16" s="297"/>
      <c r="J16" s="297"/>
      <c r="K16" s="297"/>
      <c r="L16" s="297"/>
      <c r="M16" s="297"/>
      <c r="N16" s="297"/>
      <c r="O16" s="297"/>
    </row>
    <row r="17" spans="1:15" s="298" customFormat="1" ht="15" x14ac:dyDescent="0.2">
      <c r="A17" s="294" t="str">
        <f>'2A-Buget_cerere'!A16</f>
        <v>3.4</v>
      </c>
      <c r="B17" s="295" t="str">
        <f>'2A-Buget_cerere'!B16</f>
        <v>Consultanta</v>
      </c>
      <c r="C17" s="296">
        <f>'2A-Buget_cerere'!I16</f>
        <v>0</v>
      </c>
      <c r="D17" s="64" t="str">
        <f t="shared" si="0"/>
        <v/>
      </c>
      <c r="E17" s="49">
        <v>0</v>
      </c>
      <c r="F17" s="49">
        <v>0</v>
      </c>
      <c r="G17" s="49">
        <v>0</v>
      </c>
      <c r="H17" s="49">
        <v>0</v>
      </c>
      <c r="I17" s="297"/>
      <c r="J17" s="297"/>
      <c r="K17" s="297"/>
      <c r="L17" s="297"/>
      <c r="M17" s="297"/>
      <c r="N17" s="297"/>
      <c r="O17" s="297"/>
    </row>
    <row r="18" spans="1:15" s="298" customFormat="1" ht="15" x14ac:dyDescent="0.2">
      <c r="A18" s="294" t="str">
        <f>'2A-Buget_cerere'!A17</f>
        <v>3.5</v>
      </c>
      <c r="B18" s="295" t="str">
        <f>'2A-Buget_cerere'!B17</f>
        <v>Asistenta tehnica</v>
      </c>
      <c r="C18" s="296">
        <f>'2A-Buget_cerere'!I17</f>
        <v>0</v>
      </c>
      <c r="D18" s="64" t="str">
        <f t="shared" si="0"/>
        <v/>
      </c>
      <c r="E18" s="49">
        <v>0</v>
      </c>
      <c r="F18" s="49">
        <v>0</v>
      </c>
      <c r="G18" s="49">
        <v>0</v>
      </c>
      <c r="H18" s="49">
        <v>0</v>
      </c>
      <c r="I18" s="297"/>
      <c r="J18" s="297"/>
      <c r="K18" s="297"/>
      <c r="L18" s="297"/>
      <c r="M18" s="297"/>
      <c r="N18" s="297"/>
      <c r="O18" s="297"/>
    </row>
    <row r="19" spans="1:15" s="298" customFormat="1" ht="15" x14ac:dyDescent="0.2">
      <c r="A19" s="189" t="s">
        <v>638</v>
      </c>
      <c r="B19" s="180" t="s">
        <v>640</v>
      </c>
      <c r="C19" s="296">
        <f>'2A-Buget_cerere'!I18</f>
        <v>0</v>
      </c>
      <c r="D19" s="64" t="str">
        <f t="shared" si="0"/>
        <v/>
      </c>
      <c r="E19" s="49">
        <v>0</v>
      </c>
      <c r="F19" s="49">
        <v>0</v>
      </c>
      <c r="G19" s="49">
        <v>0</v>
      </c>
      <c r="H19" s="49">
        <v>0</v>
      </c>
      <c r="I19" s="297"/>
      <c r="J19" s="297"/>
      <c r="K19" s="297"/>
      <c r="L19" s="297"/>
      <c r="M19" s="297"/>
      <c r="N19" s="297"/>
      <c r="O19" s="297"/>
    </row>
    <row r="20" spans="1:15" s="298" customFormat="1" ht="15" x14ac:dyDescent="0.2">
      <c r="A20" s="189" t="s">
        <v>639</v>
      </c>
      <c r="B20" s="180" t="s">
        <v>641</v>
      </c>
      <c r="C20" s="296">
        <f>'2A-Buget_cerere'!I19</f>
        <v>0</v>
      </c>
      <c r="D20" s="64" t="str">
        <f t="shared" si="0"/>
        <v/>
      </c>
      <c r="E20" s="49">
        <v>0</v>
      </c>
      <c r="F20" s="49">
        <v>0</v>
      </c>
      <c r="G20" s="49">
        <v>0</v>
      </c>
      <c r="H20" s="49">
        <v>0</v>
      </c>
      <c r="I20" s="297"/>
      <c r="J20" s="297"/>
      <c r="K20" s="297"/>
      <c r="L20" s="297"/>
      <c r="M20" s="297"/>
      <c r="N20" s="297"/>
      <c r="O20" s="297"/>
    </row>
    <row r="21" spans="1:15" s="293" customFormat="1" ht="15" x14ac:dyDescent="0.2">
      <c r="A21" s="290"/>
      <c r="B21" s="299" t="str">
        <f>'2A-Buget_cerere'!B20</f>
        <v> TOTAL CAPITOL 3</v>
      </c>
      <c r="C21" s="296">
        <f>'2A-Buget_cerere'!I20</f>
        <v>0</v>
      </c>
      <c r="D21" s="64" t="str">
        <f t="shared" si="0"/>
        <v/>
      </c>
      <c r="E21" s="300">
        <f>SUM(E14:E20)</f>
        <v>0</v>
      </c>
      <c r="F21" s="300">
        <f t="shared" ref="F21:H21" si="2">SUM(F14:F20)</f>
        <v>0</v>
      </c>
      <c r="G21" s="300">
        <f t="shared" si="2"/>
        <v>0</v>
      </c>
      <c r="H21" s="300">
        <f t="shared" si="2"/>
        <v>0</v>
      </c>
      <c r="I21" s="291"/>
      <c r="J21" s="297"/>
      <c r="K21" s="291"/>
      <c r="L21" s="291"/>
      <c r="M21" s="291"/>
      <c r="N21" s="291"/>
      <c r="O21" s="291"/>
    </row>
    <row r="22" spans="1:15" s="293" customFormat="1" ht="15" x14ac:dyDescent="0.2">
      <c r="A22" s="290" t="str">
        <f>'2A-Buget_cerere'!A21</f>
        <v>CAP. 4</v>
      </c>
      <c r="B22" s="460" t="str">
        <f>'2A-Buget_cerere'!B21</f>
        <v>Cheltuieli pentru investiţia de bază</v>
      </c>
      <c r="C22" s="461"/>
      <c r="D22" s="461"/>
      <c r="E22" s="461"/>
      <c r="F22" s="461"/>
      <c r="G22" s="461"/>
      <c r="H22" s="462"/>
      <c r="I22" s="291"/>
      <c r="J22" s="297"/>
      <c r="K22" s="291"/>
      <c r="L22" s="291"/>
      <c r="M22" s="291"/>
      <c r="N22" s="291"/>
      <c r="O22" s="291"/>
    </row>
    <row r="23" spans="1:15" s="298" customFormat="1" ht="15" x14ac:dyDescent="0.2">
      <c r="A23" s="294" t="str">
        <f>'2A-Buget_cerere'!A22</f>
        <v>4.1</v>
      </c>
      <c r="B23" s="295" t="str">
        <f>'2A-Buget_cerere'!B22</f>
        <v>Construcţii şi instalaţii</v>
      </c>
      <c r="C23" s="296">
        <f>'2A-Buget_cerere'!I22</f>
        <v>0</v>
      </c>
      <c r="D23" s="64" t="str">
        <f t="shared" si="0"/>
        <v/>
      </c>
      <c r="E23" s="49">
        <v>0</v>
      </c>
      <c r="F23" s="49">
        <v>0</v>
      </c>
      <c r="G23" s="49">
        <v>0</v>
      </c>
      <c r="H23" s="49">
        <v>0</v>
      </c>
      <c r="I23" s="297"/>
      <c r="J23" s="297"/>
      <c r="K23" s="297"/>
      <c r="L23" s="297"/>
      <c r="M23" s="297"/>
      <c r="N23" s="297"/>
      <c r="O23" s="297"/>
    </row>
    <row r="24" spans="1:15" s="298" customFormat="1" ht="15" x14ac:dyDescent="0.2">
      <c r="A24" s="294" t="str">
        <f>'2A-Buget_cerere'!A23</f>
        <v>4.2</v>
      </c>
      <c r="B24" s="295" t="str">
        <f>'2A-Buget_cerere'!B23</f>
        <v>Dotări</v>
      </c>
      <c r="C24" s="296">
        <f>'2A-Buget_cerere'!I23</f>
        <v>0</v>
      </c>
      <c r="D24" s="64" t="str">
        <f t="shared" si="0"/>
        <v/>
      </c>
      <c r="E24" s="274">
        <f>E25+E26</f>
        <v>0</v>
      </c>
      <c r="F24" s="274">
        <f t="shared" ref="F24:H24" si="3">F25+F26</f>
        <v>0</v>
      </c>
      <c r="G24" s="274">
        <f t="shared" si="3"/>
        <v>0</v>
      </c>
      <c r="H24" s="274">
        <f t="shared" si="3"/>
        <v>0</v>
      </c>
      <c r="I24" s="297"/>
      <c r="J24" s="297"/>
      <c r="K24" s="297"/>
      <c r="L24" s="297"/>
      <c r="M24" s="297"/>
      <c r="N24" s="297"/>
      <c r="O24" s="297"/>
    </row>
    <row r="25" spans="1:15" s="298" customFormat="1" ht="25.5" x14ac:dyDescent="0.2">
      <c r="A25" s="194" t="s">
        <v>431</v>
      </c>
      <c r="B25" s="138" t="s">
        <v>432</v>
      </c>
      <c r="C25" s="296">
        <f>'2A-Buget_cerere'!I24</f>
        <v>0</v>
      </c>
      <c r="D25" s="64" t="str">
        <f t="shared" si="0"/>
        <v/>
      </c>
      <c r="E25" s="49">
        <v>0</v>
      </c>
      <c r="F25" s="49">
        <v>0</v>
      </c>
      <c r="G25" s="49">
        <v>0</v>
      </c>
      <c r="H25" s="49">
        <v>0</v>
      </c>
      <c r="I25" s="297"/>
      <c r="J25" s="297"/>
      <c r="K25" s="297"/>
      <c r="L25" s="297"/>
      <c r="M25" s="297"/>
      <c r="N25" s="297"/>
      <c r="O25" s="297"/>
    </row>
    <row r="26" spans="1:15" s="298" customFormat="1" ht="25.5" x14ac:dyDescent="0.2">
      <c r="A26" s="194" t="s">
        <v>433</v>
      </c>
      <c r="B26" s="138" t="s">
        <v>434</v>
      </c>
      <c r="C26" s="296">
        <f>'2A-Buget_cerere'!I25</f>
        <v>0</v>
      </c>
      <c r="D26" s="64" t="str">
        <f t="shared" si="0"/>
        <v/>
      </c>
      <c r="E26" s="49">
        <v>0</v>
      </c>
      <c r="F26" s="49">
        <v>0</v>
      </c>
      <c r="G26" s="49">
        <v>0</v>
      </c>
      <c r="H26" s="49">
        <v>0</v>
      </c>
      <c r="I26" s="297"/>
      <c r="J26" s="297"/>
      <c r="K26" s="297"/>
      <c r="L26" s="297"/>
      <c r="M26" s="297"/>
      <c r="N26" s="297"/>
      <c r="O26" s="297"/>
    </row>
    <row r="27" spans="1:15" s="298" customFormat="1" ht="15" x14ac:dyDescent="0.2">
      <c r="A27" s="294" t="str">
        <f>'2A-Buget_cerere'!A26</f>
        <v>4.3</v>
      </c>
      <c r="B27" s="295" t="str">
        <f>'2A-Buget_cerere'!B26</f>
        <v>Active necorporale</v>
      </c>
      <c r="C27" s="296">
        <f>'2A-Buget_cerere'!I26</f>
        <v>0</v>
      </c>
      <c r="D27" s="64" t="str">
        <f t="shared" si="0"/>
        <v/>
      </c>
      <c r="E27" s="49">
        <v>0</v>
      </c>
      <c r="F27" s="49">
        <v>0</v>
      </c>
      <c r="G27" s="49">
        <v>0</v>
      </c>
      <c r="H27" s="49">
        <v>0</v>
      </c>
      <c r="I27" s="297"/>
      <c r="J27" s="297"/>
      <c r="K27" s="297"/>
      <c r="L27" s="297"/>
      <c r="M27" s="297"/>
      <c r="N27" s="297"/>
      <c r="O27" s="297"/>
    </row>
    <row r="28" spans="1:15" s="293" customFormat="1" ht="15" x14ac:dyDescent="0.2">
      <c r="A28" s="290"/>
      <c r="B28" s="299" t="str">
        <f>'2A-Buget_cerere'!B27</f>
        <v>TOTAL CAPITOL 4</v>
      </c>
      <c r="C28" s="296">
        <f>'2A-Buget_cerere'!I27</f>
        <v>0</v>
      </c>
      <c r="D28" s="64" t="str">
        <f t="shared" si="0"/>
        <v/>
      </c>
      <c r="E28" s="300">
        <f>E23+E24+E27</f>
        <v>0</v>
      </c>
      <c r="F28" s="300">
        <f t="shared" ref="F28:H28" si="4">F23+F24+F27</f>
        <v>0</v>
      </c>
      <c r="G28" s="300">
        <f t="shared" si="4"/>
        <v>0</v>
      </c>
      <c r="H28" s="300">
        <f t="shared" si="4"/>
        <v>0</v>
      </c>
      <c r="I28" s="291"/>
      <c r="J28" s="297"/>
      <c r="K28" s="291"/>
      <c r="L28" s="291"/>
      <c r="M28" s="291"/>
      <c r="N28" s="291"/>
      <c r="O28" s="291"/>
    </row>
    <row r="29" spans="1:15" s="293" customFormat="1" ht="15" x14ac:dyDescent="0.2">
      <c r="A29" s="290" t="str">
        <f>'2A-Buget_cerere'!A28</f>
        <v>CAP. 5</v>
      </c>
      <c r="B29" s="460" t="str">
        <f>'2A-Buget_cerere'!B28</f>
        <v>Alte cheltuieli</v>
      </c>
      <c r="C29" s="461"/>
      <c r="D29" s="461"/>
      <c r="E29" s="461"/>
      <c r="F29" s="461"/>
      <c r="G29" s="461"/>
      <c r="H29" s="462"/>
      <c r="I29" s="291"/>
      <c r="J29" s="297"/>
      <c r="K29" s="291"/>
      <c r="L29" s="291"/>
      <c r="M29" s="291"/>
      <c r="N29" s="291"/>
      <c r="O29" s="291"/>
    </row>
    <row r="30" spans="1:15" s="298" customFormat="1" ht="15" x14ac:dyDescent="0.2">
      <c r="A30" s="294" t="str">
        <f>'2A-Buget_cerere'!A29</f>
        <v>5.1</v>
      </c>
      <c r="B30" s="295" t="str">
        <f>'2A-Buget_cerere'!B29</f>
        <v>Organizare de santier</v>
      </c>
      <c r="C30" s="296">
        <f>'2A-Buget_cerere'!I29</f>
        <v>0</v>
      </c>
      <c r="D30" s="64" t="str">
        <f t="shared" si="0"/>
        <v/>
      </c>
      <c r="E30" s="49">
        <v>0</v>
      </c>
      <c r="F30" s="49">
        <v>0</v>
      </c>
      <c r="G30" s="49">
        <v>0</v>
      </c>
      <c r="H30" s="49">
        <v>0</v>
      </c>
      <c r="I30" s="297"/>
      <c r="J30" s="297"/>
      <c r="K30" s="297"/>
      <c r="L30" s="297"/>
      <c r="M30" s="297"/>
      <c r="N30" s="297"/>
      <c r="O30" s="297"/>
    </row>
    <row r="31" spans="1:15" s="293" customFormat="1" ht="15" x14ac:dyDescent="0.2">
      <c r="A31" s="294" t="str">
        <f>'2A-Buget_cerere'!A30</f>
        <v>5.2</v>
      </c>
      <c r="B31" s="295" t="str">
        <f>'2A-Buget_cerere'!B30</f>
        <v>Comisioane, cote si taxe</v>
      </c>
      <c r="C31" s="296">
        <f>'2A-Buget_cerere'!I30</f>
        <v>0</v>
      </c>
      <c r="D31" s="64" t="str">
        <f t="shared" si="0"/>
        <v/>
      </c>
      <c r="E31" s="49">
        <v>0</v>
      </c>
      <c r="F31" s="49">
        <v>0</v>
      </c>
      <c r="G31" s="49">
        <v>0</v>
      </c>
      <c r="H31" s="49">
        <v>0</v>
      </c>
      <c r="I31" s="291"/>
      <c r="J31" s="297"/>
      <c r="K31" s="291"/>
      <c r="L31" s="291"/>
      <c r="M31" s="291"/>
      <c r="N31" s="291"/>
      <c r="O31" s="291"/>
    </row>
    <row r="32" spans="1:15" s="293" customFormat="1" ht="15" x14ac:dyDescent="0.2">
      <c r="A32" s="294" t="str">
        <f>'2A-Buget_cerere'!A31</f>
        <v>5.3</v>
      </c>
      <c r="B32" s="295" t="str">
        <f>'2A-Buget_cerere'!B31</f>
        <v>Cheltuieli diverse și neprevăzute</v>
      </c>
      <c r="C32" s="296">
        <f>'2A-Buget_cerere'!I31</f>
        <v>0</v>
      </c>
      <c r="D32" s="64" t="str">
        <f t="shared" si="0"/>
        <v/>
      </c>
      <c r="E32" s="49">
        <v>0</v>
      </c>
      <c r="F32" s="49">
        <v>0</v>
      </c>
      <c r="G32" s="49">
        <v>0</v>
      </c>
      <c r="H32" s="49">
        <v>0</v>
      </c>
      <c r="I32" s="291"/>
      <c r="J32" s="297"/>
      <c r="K32" s="291"/>
      <c r="L32" s="291"/>
      <c r="M32" s="291"/>
      <c r="N32" s="291"/>
      <c r="O32" s="291"/>
    </row>
    <row r="33" spans="1:15" s="293" customFormat="1" ht="15" x14ac:dyDescent="0.2">
      <c r="A33" s="290"/>
      <c r="B33" s="299" t="str">
        <f>'2A-Buget_cerere'!B32</f>
        <v>TOTAL CAPITOL 5</v>
      </c>
      <c r="C33" s="296">
        <f>'2A-Buget_cerere'!I32</f>
        <v>0</v>
      </c>
      <c r="D33" s="64" t="str">
        <f t="shared" si="0"/>
        <v/>
      </c>
      <c r="E33" s="300">
        <f>SUM(E30:E32)</f>
        <v>0</v>
      </c>
      <c r="F33" s="300">
        <f t="shared" ref="F33:H33" si="5">SUM(F30:F32)</f>
        <v>0</v>
      </c>
      <c r="G33" s="300">
        <f t="shared" si="5"/>
        <v>0</v>
      </c>
      <c r="H33" s="300">
        <f t="shared" si="5"/>
        <v>0</v>
      </c>
      <c r="I33" s="291"/>
      <c r="J33" s="297"/>
      <c r="K33" s="291"/>
      <c r="L33" s="291"/>
      <c r="M33" s="291"/>
      <c r="N33" s="291"/>
      <c r="O33" s="291"/>
    </row>
    <row r="34" spans="1:15" s="293" customFormat="1" ht="15" x14ac:dyDescent="0.2">
      <c r="A34" s="290" t="str">
        <f>'2A-Buget_cerere'!A33</f>
        <v>CAP. 6</v>
      </c>
      <c r="B34" s="460" t="str">
        <f>'2A-Buget_cerere'!B33</f>
        <v>Cheltuieli cu activitățile obligatorii de publicitate și informare aferente proiectului</v>
      </c>
      <c r="C34" s="461"/>
      <c r="D34" s="461"/>
      <c r="E34" s="461"/>
      <c r="F34" s="461"/>
      <c r="G34" s="461"/>
      <c r="H34" s="462"/>
      <c r="I34" s="291"/>
      <c r="J34" s="297"/>
      <c r="K34" s="291"/>
      <c r="L34" s="291"/>
      <c r="M34" s="291"/>
      <c r="N34" s="291"/>
      <c r="O34" s="291"/>
    </row>
    <row r="35" spans="1:15" s="293" customFormat="1" ht="25.5" x14ac:dyDescent="0.2">
      <c r="A35" s="294" t="str">
        <f>'2A-Buget_cerere'!A34</f>
        <v>6.1</v>
      </c>
      <c r="B35" s="295" t="str">
        <f>'2A-Buget_cerere'!B34</f>
        <v>Cheltuieli cu activitățile obligatorii de publicitate și informare aferente proiectului</v>
      </c>
      <c r="C35" s="296">
        <f>'2A-Buget_cerere'!I34</f>
        <v>0</v>
      </c>
      <c r="D35" s="64" t="str">
        <f t="shared" si="0"/>
        <v/>
      </c>
      <c r="E35" s="49">
        <v>0</v>
      </c>
      <c r="F35" s="49">
        <v>0</v>
      </c>
      <c r="G35" s="49">
        <v>0</v>
      </c>
      <c r="H35" s="49">
        <v>0</v>
      </c>
      <c r="I35" s="291"/>
      <c r="J35" s="297"/>
      <c r="K35" s="291"/>
      <c r="L35" s="291"/>
      <c r="M35" s="291"/>
      <c r="N35" s="291"/>
      <c r="O35" s="291"/>
    </row>
    <row r="36" spans="1:15" s="293" customFormat="1" ht="25.5" x14ac:dyDescent="0.2">
      <c r="A36" s="189" t="s">
        <v>642</v>
      </c>
      <c r="B36" s="180" t="s">
        <v>643</v>
      </c>
      <c r="C36" s="296">
        <f>'2A-Buget_cerere'!I35</f>
        <v>0</v>
      </c>
      <c r="D36" s="64" t="str">
        <f t="shared" si="0"/>
        <v/>
      </c>
      <c r="E36" s="49">
        <v>0</v>
      </c>
      <c r="F36" s="49">
        <v>0</v>
      </c>
      <c r="G36" s="49">
        <v>0</v>
      </c>
      <c r="H36" s="49">
        <v>0</v>
      </c>
      <c r="I36" s="291"/>
      <c r="J36" s="297"/>
      <c r="K36" s="291"/>
      <c r="L36" s="291"/>
      <c r="M36" s="291"/>
      <c r="N36" s="291"/>
      <c r="O36" s="291"/>
    </row>
    <row r="37" spans="1:15" s="293" customFormat="1" ht="15" x14ac:dyDescent="0.2">
      <c r="A37" s="290"/>
      <c r="B37" s="299" t="str">
        <f>'2A-Buget_cerere'!B36</f>
        <v>TOTAL CAPITOL 6</v>
      </c>
      <c r="C37" s="296">
        <f>'2A-Buget_cerere'!I36</f>
        <v>0</v>
      </c>
      <c r="D37" s="64" t="str">
        <f t="shared" si="0"/>
        <v/>
      </c>
      <c r="E37" s="300">
        <f>SUM(E35:E36)</f>
        <v>0</v>
      </c>
      <c r="F37" s="300">
        <f t="shared" ref="F37:H37" si="6">SUM(F35:F36)</f>
        <v>0</v>
      </c>
      <c r="G37" s="300">
        <f t="shared" si="6"/>
        <v>0</v>
      </c>
      <c r="H37" s="300">
        <f t="shared" si="6"/>
        <v>0</v>
      </c>
      <c r="I37" s="291"/>
      <c r="J37" s="297"/>
      <c r="K37" s="291"/>
      <c r="L37" s="291"/>
      <c r="M37" s="291"/>
      <c r="N37" s="291"/>
      <c r="O37" s="291"/>
    </row>
    <row r="38" spans="1:15" s="293" customFormat="1" ht="15" x14ac:dyDescent="0.2">
      <c r="A38" s="290" t="str">
        <f>'2A-Buget_cerere'!A37</f>
        <v>CAP. 7</v>
      </c>
      <c r="B38" s="460" t="str">
        <f>'2A-Buget_cerere'!B37</f>
        <v xml:space="preserve">Cheltuielile cu activitatea de audit financiar extern </v>
      </c>
      <c r="C38" s="461"/>
      <c r="D38" s="461"/>
      <c r="E38" s="461"/>
      <c r="F38" s="461"/>
      <c r="G38" s="461"/>
      <c r="H38" s="462"/>
      <c r="I38" s="291"/>
      <c r="J38" s="297"/>
      <c r="K38" s="291"/>
      <c r="L38" s="291"/>
      <c r="M38" s="291"/>
      <c r="N38" s="291"/>
      <c r="O38" s="291"/>
    </row>
    <row r="39" spans="1:15" s="293" customFormat="1" ht="15" x14ac:dyDescent="0.2">
      <c r="A39" s="294" t="str">
        <f>'2A-Buget_cerere'!A38</f>
        <v>7.1</v>
      </c>
      <c r="B39" s="295" t="str">
        <f>'2A-Buget_cerere'!B38</f>
        <v xml:space="preserve">Cheltuielile cu activitatea de audit financiar extern </v>
      </c>
      <c r="C39" s="296">
        <f>'2A-Buget_cerere'!I38</f>
        <v>0</v>
      </c>
      <c r="D39" s="64" t="str">
        <f t="shared" si="0"/>
        <v/>
      </c>
      <c r="E39" s="49">
        <v>0</v>
      </c>
      <c r="F39" s="49">
        <v>0</v>
      </c>
      <c r="G39" s="49">
        <v>0</v>
      </c>
      <c r="H39" s="49">
        <v>0</v>
      </c>
      <c r="I39" s="291"/>
      <c r="J39" s="297"/>
      <c r="K39" s="291"/>
      <c r="L39" s="291"/>
      <c r="M39" s="291"/>
      <c r="N39" s="291"/>
      <c r="O39" s="291"/>
    </row>
    <row r="40" spans="1:15" s="293" customFormat="1" ht="15" x14ac:dyDescent="0.2">
      <c r="A40" s="290"/>
      <c r="B40" s="299" t="str">
        <f>'2A-Buget_cerere'!B39</f>
        <v>TOTAL CAPITOL 7</v>
      </c>
      <c r="C40" s="296">
        <f>'2A-Buget_cerere'!I39</f>
        <v>0</v>
      </c>
      <c r="D40" s="64" t="str">
        <f t="shared" si="0"/>
        <v/>
      </c>
      <c r="E40" s="300">
        <f t="shared" ref="E40:H40" si="7">E39</f>
        <v>0</v>
      </c>
      <c r="F40" s="300">
        <f t="shared" si="7"/>
        <v>0</v>
      </c>
      <c r="G40" s="300">
        <f t="shared" si="7"/>
        <v>0</v>
      </c>
      <c r="H40" s="300">
        <f t="shared" si="7"/>
        <v>0</v>
      </c>
      <c r="I40" s="291"/>
      <c r="J40" s="297"/>
      <c r="K40" s="291"/>
      <c r="L40" s="291"/>
      <c r="M40" s="291"/>
      <c r="N40" s="291"/>
      <c r="O40" s="291"/>
    </row>
    <row r="41" spans="1:15" s="306" customFormat="1" ht="16.5" x14ac:dyDescent="0.2">
      <c r="A41" s="304"/>
      <c r="B41" s="305" t="str">
        <f>'2A-Buget_cerere'!B40</f>
        <v>TOTAL GENERAL</v>
      </c>
      <c r="C41" s="296">
        <f>'2A-Buget_cerere'!I40</f>
        <v>0</v>
      </c>
      <c r="D41" s="64" t="str">
        <f t="shared" si="0"/>
        <v/>
      </c>
      <c r="E41" s="300">
        <f>E9+E12+E21+E28+E33+E37+E40</f>
        <v>0</v>
      </c>
      <c r="F41" s="300">
        <f t="shared" ref="F41:H41" si="8">F9+F12+F21+F28+F33+F37+F40</f>
        <v>0</v>
      </c>
      <c r="G41" s="300">
        <f t="shared" si="8"/>
        <v>0</v>
      </c>
      <c r="H41" s="300">
        <f t="shared" si="8"/>
        <v>0</v>
      </c>
      <c r="I41" s="291"/>
      <c r="J41" s="297"/>
      <c r="K41" s="291"/>
      <c r="L41" s="291"/>
      <c r="M41" s="291"/>
      <c r="N41" s="291"/>
      <c r="O41" s="291"/>
    </row>
    <row r="42" spans="1:15" s="311" customFormat="1" x14ac:dyDescent="0.2">
      <c r="A42" s="307"/>
      <c r="B42" s="308"/>
      <c r="C42" s="309"/>
      <c r="D42" s="310"/>
      <c r="E42" s="283"/>
      <c r="F42" s="283"/>
      <c r="G42" s="283"/>
      <c r="H42" s="283"/>
      <c r="I42" s="297"/>
      <c r="J42" s="297"/>
      <c r="K42" s="297"/>
      <c r="L42" s="297"/>
      <c r="M42" s="297"/>
      <c r="N42" s="297"/>
      <c r="O42" s="297"/>
    </row>
    <row r="43" spans="1:15" s="311" customFormat="1" x14ac:dyDescent="0.2">
      <c r="A43" s="307"/>
      <c r="B43" s="312"/>
      <c r="C43" s="309"/>
      <c r="D43" s="310"/>
      <c r="E43" s="283"/>
      <c r="F43" s="283"/>
      <c r="G43" s="283"/>
      <c r="H43" s="283"/>
      <c r="I43" s="297"/>
      <c r="J43" s="297"/>
      <c r="K43" s="297"/>
      <c r="L43" s="297"/>
      <c r="M43" s="297"/>
      <c r="N43" s="297"/>
      <c r="O43" s="297"/>
    </row>
    <row r="44" spans="1:15" s="314" customFormat="1" x14ac:dyDescent="0.2">
      <c r="A44" s="468" t="s">
        <v>527</v>
      </c>
      <c r="B44" s="468"/>
      <c r="C44" s="458" t="s">
        <v>495</v>
      </c>
      <c r="D44" s="459" t="s">
        <v>496</v>
      </c>
      <c r="E44" s="469" t="s">
        <v>188</v>
      </c>
      <c r="F44" s="469"/>
      <c r="G44" s="469"/>
      <c r="H44" s="469"/>
      <c r="I44" s="279"/>
      <c r="J44" s="297"/>
      <c r="K44" s="279"/>
      <c r="L44" s="279"/>
      <c r="M44" s="279"/>
      <c r="N44" s="279"/>
      <c r="O44" s="279"/>
    </row>
    <row r="45" spans="1:15" s="315" customFormat="1" x14ac:dyDescent="0.2">
      <c r="A45" s="468"/>
      <c r="B45" s="468"/>
      <c r="C45" s="458"/>
      <c r="D45" s="459"/>
      <c r="E45" s="285" t="s">
        <v>177</v>
      </c>
      <c r="F45" s="285" t="s">
        <v>178</v>
      </c>
      <c r="G45" s="285" t="s">
        <v>179</v>
      </c>
      <c r="H45" s="285" t="s">
        <v>180</v>
      </c>
      <c r="I45" s="286"/>
      <c r="J45" s="297"/>
      <c r="K45" s="286"/>
      <c r="L45" s="286"/>
      <c r="M45" s="288"/>
      <c r="N45" s="286"/>
      <c r="O45" s="286"/>
    </row>
    <row r="46" spans="1:15" s="319" customFormat="1" x14ac:dyDescent="0.2">
      <c r="A46" s="470" t="s">
        <v>619</v>
      </c>
      <c r="B46" s="470"/>
      <c r="C46" s="316">
        <f>'2A-Buget_cerere'!C45</f>
        <v>0</v>
      </c>
      <c r="D46" s="64" t="str">
        <f t="shared" ref="D46:D51" si="9">IF(E46+F46+G46+H46&lt;&gt;C46,"Eroare!","")</f>
        <v/>
      </c>
      <c r="E46" s="58">
        <f>E41</f>
        <v>0</v>
      </c>
      <c r="F46" s="58">
        <f>F41</f>
        <v>0</v>
      </c>
      <c r="G46" s="58">
        <f>G41</f>
        <v>0</v>
      </c>
      <c r="H46" s="58">
        <f>H41</f>
        <v>0</v>
      </c>
      <c r="I46" s="317"/>
      <c r="J46" s="297"/>
      <c r="K46" s="317"/>
      <c r="L46" s="317"/>
      <c r="M46" s="318"/>
      <c r="N46" s="317"/>
      <c r="O46" s="317"/>
    </row>
    <row r="47" spans="1:15" s="319" customFormat="1" x14ac:dyDescent="0.2">
      <c r="A47" s="472" t="s">
        <v>626</v>
      </c>
      <c r="B47" s="473"/>
      <c r="C47" s="397">
        <f>'2A-Buget_cerere'!G40</f>
        <v>0</v>
      </c>
      <c r="D47" s="64" t="str">
        <f t="shared" si="9"/>
        <v/>
      </c>
      <c r="E47" s="407">
        <v>0</v>
      </c>
      <c r="F47" s="407">
        <v>0</v>
      </c>
      <c r="G47" s="407">
        <v>0</v>
      </c>
      <c r="H47" s="407">
        <v>0</v>
      </c>
      <c r="I47" s="317"/>
      <c r="J47" s="297"/>
      <c r="K47" s="317"/>
      <c r="L47" s="317"/>
      <c r="M47" s="318"/>
      <c r="N47" s="317"/>
      <c r="O47" s="317"/>
    </row>
    <row r="48" spans="1:15" s="319" customFormat="1" x14ac:dyDescent="0.2">
      <c r="A48" s="470" t="s">
        <v>498</v>
      </c>
      <c r="B48" s="470"/>
      <c r="C48" s="316">
        <f>'2A-Buget_cerere'!C48</f>
        <v>0</v>
      </c>
      <c r="D48" s="64" t="str">
        <f t="shared" si="9"/>
        <v/>
      </c>
      <c r="E48" s="58">
        <f t="shared" ref="E48:H48" si="10">SUM(E49:E50)</f>
        <v>0</v>
      </c>
      <c r="F48" s="58">
        <f t="shared" si="10"/>
        <v>0</v>
      </c>
      <c r="G48" s="58">
        <f t="shared" si="10"/>
        <v>0</v>
      </c>
      <c r="H48" s="58">
        <f t="shared" si="10"/>
        <v>0</v>
      </c>
      <c r="I48" s="317"/>
      <c r="J48" s="297"/>
      <c r="K48" s="317"/>
      <c r="L48" s="317"/>
      <c r="M48" s="317"/>
      <c r="N48" s="317"/>
      <c r="O48" s="317"/>
    </row>
    <row r="49" spans="1:15" s="315" customFormat="1" x14ac:dyDescent="0.2">
      <c r="A49" s="471" t="s">
        <v>528</v>
      </c>
      <c r="B49" s="471"/>
      <c r="C49" s="316"/>
      <c r="D49" s="64"/>
      <c r="E49" s="49">
        <v>0</v>
      </c>
      <c r="F49" s="49">
        <v>0</v>
      </c>
      <c r="G49" s="49">
        <v>0</v>
      </c>
      <c r="H49" s="49">
        <v>0</v>
      </c>
      <c r="I49" s="286"/>
      <c r="J49" s="297"/>
      <c r="K49" s="286"/>
      <c r="L49" s="286"/>
      <c r="M49" s="288"/>
      <c r="N49" s="286"/>
      <c r="O49" s="286"/>
    </row>
    <row r="50" spans="1:15" s="315" customFormat="1" x14ac:dyDescent="0.2">
      <c r="A50" s="471" t="s">
        <v>529</v>
      </c>
      <c r="B50" s="471"/>
      <c r="C50" s="316"/>
      <c r="D50" s="64"/>
      <c r="E50" s="49">
        <v>0</v>
      </c>
      <c r="F50" s="49">
        <v>0</v>
      </c>
      <c r="G50" s="49">
        <v>0</v>
      </c>
      <c r="H50" s="49">
        <v>0</v>
      </c>
      <c r="I50" s="286"/>
      <c r="J50" s="297"/>
      <c r="K50" s="286"/>
      <c r="L50" s="286"/>
      <c r="M50" s="288"/>
      <c r="N50" s="286"/>
      <c r="O50" s="286"/>
    </row>
    <row r="51" spans="1:15" s="319" customFormat="1" x14ac:dyDescent="0.2">
      <c r="A51" s="470" t="str">
        <f>'2A-Buget_cerere'!B51</f>
        <v>ASISTENŢĂ FINANCIARĂ NERAMBURSABILĂ SOLICITATĂ</v>
      </c>
      <c r="B51" s="470"/>
      <c r="C51" s="316">
        <f>'2A-Buget_cerere'!C51</f>
        <v>0</v>
      </c>
      <c r="D51" s="64" t="str">
        <f t="shared" si="9"/>
        <v/>
      </c>
      <c r="E51" s="49">
        <v>0</v>
      </c>
      <c r="F51" s="49">
        <v>0</v>
      </c>
      <c r="G51" s="49">
        <v>0</v>
      </c>
      <c r="H51" s="49">
        <v>0</v>
      </c>
      <c r="I51" s="317"/>
      <c r="J51" s="297"/>
      <c r="K51" s="317"/>
      <c r="L51" s="317"/>
      <c r="M51" s="318"/>
      <c r="N51" s="317"/>
      <c r="O51" s="317"/>
    </row>
    <row r="52" spans="1:15" s="322" customFormat="1" ht="15" x14ac:dyDescent="0.2">
      <c r="A52" s="320"/>
      <c r="B52" s="321"/>
      <c r="C52" s="309"/>
      <c r="D52" s="310"/>
      <c r="E52" s="283"/>
      <c r="F52" s="283"/>
      <c r="G52" s="283"/>
      <c r="H52" s="283"/>
      <c r="I52" s="317"/>
      <c r="J52" s="297"/>
      <c r="K52" s="317"/>
      <c r="L52" s="317"/>
      <c r="M52" s="318"/>
      <c r="N52" s="317"/>
      <c r="O52" s="317"/>
    </row>
    <row r="53" spans="1:15" s="322" customFormat="1" ht="15" x14ac:dyDescent="0.2">
      <c r="A53" s="320"/>
      <c r="B53" s="323"/>
      <c r="C53" s="309"/>
      <c r="D53" s="310"/>
      <c r="E53" s="283"/>
      <c r="F53" s="283"/>
      <c r="G53" s="283"/>
      <c r="H53" s="283"/>
      <c r="I53" s="317"/>
      <c r="J53" s="317"/>
      <c r="K53" s="317"/>
      <c r="L53" s="317"/>
      <c r="M53" s="318"/>
      <c r="N53" s="317"/>
      <c r="O53" s="317"/>
    </row>
    <row r="54" spans="1:15" s="289" customFormat="1" ht="15" x14ac:dyDescent="0.2">
      <c r="A54" s="445" t="s">
        <v>493</v>
      </c>
      <c r="B54" s="445"/>
      <c r="C54" s="445"/>
      <c r="D54" s="310"/>
      <c r="E54" s="283"/>
      <c r="F54" s="283"/>
      <c r="G54" s="283"/>
      <c r="H54" s="283"/>
      <c r="I54" s="286"/>
      <c r="J54" s="286"/>
      <c r="K54" s="286"/>
      <c r="L54" s="286"/>
      <c r="M54" s="288"/>
      <c r="N54" s="286"/>
      <c r="O54" s="286"/>
    </row>
    <row r="55" spans="1:15" s="326" customFormat="1" ht="15" customHeight="1" x14ac:dyDescent="0.2">
      <c r="A55" s="452" t="s">
        <v>140</v>
      </c>
      <c r="B55" s="453"/>
      <c r="C55" s="325" t="s">
        <v>502</v>
      </c>
      <c r="D55" s="313" t="s">
        <v>177</v>
      </c>
      <c r="E55" s="313" t="s">
        <v>178</v>
      </c>
      <c r="F55" s="313" t="s">
        <v>179</v>
      </c>
      <c r="G55" s="313" t="s">
        <v>180</v>
      </c>
      <c r="H55" s="313" t="s">
        <v>609</v>
      </c>
      <c r="O55" s="288"/>
    </row>
    <row r="56" spans="1:15" s="326" customFormat="1" ht="15" customHeight="1" x14ac:dyDescent="0.2">
      <c r="A56" s="450" t="s">
        <v>129</v>
      </c>
      <c r="B56" s="451"/>
      <c r="C56" s="64">
        <f>SUM(D56:H56)</f>
        <v>0</v>
      </c>
      <c r="D56" s="58">
        <f>E50</f>
        <v>0</v>
      </c>
      <c r="E56" s="58">
        <f>F50</f>
        <v>0</v>
      </c>
      <c r="F56" s="58">
        <f>G50</f>
        <v>0</v>
      </c>
      <c r="G56" s="58">
        <f>H50</f>
        <v>0</v>
      </c>
      <c r="H56" s="327"/>
      <c r="O56" s="288"/>
    </row>
    <row r="57" spans="1:15" s="326" customFormat="1" ht="15" customHeight="1" x14ac:dyDescent="0.2">
      <c r="A57" s="450" t="s">
        <v>130</v>
      </c>
      <c r="B57" s="451"/>
      <c r="C57" s="64">
        <f>SUM(D57:H57,D62:H62)</f>
        <v>0</v>
      </c>
      <c r="D57" s="49">
        <v>0</v>
      </c>
      <c r="E57" s="49">
        <v>0</v>
      </c>
      <c r="F57" s="49">
        <v>0</v>
      </c>
      <c r="G57" s="49">
        <v>0</v>
      </c>
      <c r="H57" s="49">
        <v>0</v>
      </c>
      <c r="O57" s="288"/>
    </row>
    <row r="58" spans="1:15" s="326" customFormat="1" ht="15" customHeight="1" x14ac:dyDescent="0.2">
      <c r="A58" s="450" t="s">
        <v>131</v>
      </c>
      <c r="B58" s="451"/>
      <c r="C58" s="64">
        <f>SUM(D58:H58,D63:H63)</f>
        <v>0</v>
      </c>
      <c r="D58" s="49">
        <v>0</v>
      </c>
      <c r="E58" s="49">
        <v>0</v>
      </c>
      <c r="F58" s="49">
        <v>0</v>
      </c>
      <c r="G58" s="49">
        <v>0</v>
      </c>
      <c r="H58" s="49">
        <v>0</v>
      </c>
      <c r="O58" s="288"/>
    </row>
    <row r="59" spans="1:15" s="328" customFormat="1" ht="15" customHeight="1" x14ac:dyDescent="0.2">
      <c r="A59" s="448" t="s">
        <v>132</v>
      </c>
      <c r="B59" s="449"/>
      <c r="C59" s="64">
        <f>SUM(D59:H59,D64:H64)</f>
        <v>0</v>
      </c>
      <c r="D59" s="58">
        <f>D58+D57</f>
        <v>0</v>
      </c>
      <c r="E59" s="58">
        <f>E58+E57</f>
        <v>0</v>
      </c>
      <c r="F59" s="58">
        <f>F58+F57</f>
        <v>0</v>
      </c>
      <c r="G59" s="58">
        <f>G58+G57</f>
        <v>0</v>
      </c>
      <c r="H59" s="58">
        <f>H58+H57</f>
        <v>0</v>
      </c>
      <c r="O59" s="318"/>
    </row>
    <row r="60" spans="1:15" s="289" customFormat="1" ht="15" x14ac:dyDescent="0.2">
      <c r="A60" s="324"/>
      <c r="B60" s="329"/>
      <c r="C60" s="309"/>
      <c r="D60" s="313" t="s">
        <v>610</v>
      </c>
      <c r="E60" s="313" t="s">
        <v>611</v>
      </c>
      <c r="F60" s="313" t="s">
        <v>612</v>
      </c>
      <c r="G60" s="313" t="s">
        <v>613</v>
      </c>
      <c r="H60" s="313" t="s">
        <v>614</v>
      </c>
      <c r="I60" s="286"/>
      <c r="J60" s="286"/>
      <c r="K60" s="286"/>
      <c r="L60" s="286"/>
      <c r="M60" s="288"/>
      <c r="N60" s="286"/>
      <c r="O60" s="286"/>
    </row>
    <row r="61" spans="1:15" s="289" customFormat="1" ht="15" x14ac:dyDescent="0.2">
      <c r="A61" s="324"/>
      <c r="B61" s="329"/>
      <c r="C61" s="309"/>
      <c r="D61" s="327"/>
      <c r="E61" s="327"/>
      <c r="F61" s="327"/>
      <c r="G61" s="327"/>
      <c r="H61" s="327"/>
      <c r="I61" s="286"/>
      <c r="J61" s="286"/>
      <c r="K61" s="286"/>
      <c r="L61" s="286"/>
      <c r="M61" s="288"/>
      <c r="N61" s="286"/>
      <c r="O61" s="286"/>
    </row>
    <row r="62" spans="1:15" s="289" customFormat="1" ht="15" x14ac:dyDescent="0.2">
      <c r="A62" s="324"/>
      <c r="B62" s="329"/>
      <c r="C62" s="309"/>
      <c r="D62" s="49">
        <v>0</v>
      </c>
      <c r="E62" s="49">
        <v>0</v>
      </c>
      <c r="F62" s="49">
        <v>0</v>
      </c>
      <c r="G62" s="49">
        <v>0</v>
      </c>
      <c r="H62" s="49">
        <v>0</v>
      </c>
      <c r="I62" s="286"/>
      <c r="J62" s="286"/>
      <c r="K62" s="286"/>
      <c r="L62" s="286"/>
      <c r="M62" s="288"/>
      <c r="N62" s="286"/>
      <c r="O62" s="286"/>
    </row>
    <row r="63" spans="1:15" s="289" customFormat="1" ht="15" x14ac:dyDescent="0.2">
      <c r="A63" s="324"/>
      <c r="B63" s="329"/>
      <c r="C63" s="309"/>
      <c r="D63" s="49">
        <v>0</v>
      </c>
      <c r="E63" s="49">
        <v>0</v>
      </c>
      <c r="F63" s="49">
        <v>0</v>
      </c>
      <c r="G63" s="49">
        <v>0</v>
      </c>
      <c r="H63" s="49">
        <v>0</v>
      </c>
      <c r="I63" s="286"/>
      <c r="J63" s="286"/>
      <c r="K63" s="286"/>
      <c r="L63" s="286"/>
      <c r="M63" s="288"/>
      <c r="N63" s="286"/>
      <c r="O63" s="286"/>
    </row>
    <row r="64" spans="1:15" s="289" customFormat="1" ht="15" x14ac:dyDescent="0.2">
      <c r="A64" s="324"/>
      <c r="B64" s="329"/>
      <c r="C64" s="309"/>
      <c r="D64" s="58">
        <f>D63+D62</f>
        <v>0</v>
      </c>
      <c r="E64" s="58">
        <f>E63+E62</f>
        <v>0</v>
      </c>
      <c r="F64" s="58">
        <f>F63+F62</f>
        <v>0</v>
      </c>
      <c r="G64" s="58">
        <f>G63+G62</f>
        <v>0</v>
      </c>
      <c r="H64" s="58">
        <f>H63+H62</f>
        <v>0</v>
      </c>
      <c r="I64" s="286"/>
      <c r="J64" s="286"/>
      <c r="K64" s="286"/>
      <c r="L64" s="286"/>
      <c r="M64" s="288"/>
      <c r="N64" s="286"/>
      <c r="O64" s="286"/>
    </row>
    <row r="65" spans="1:15" s="289" customFormat="1" ht="15" x14ac:dyDescent="0.2">
      <c r="A65" s="324"/>
      <c r="B65" s="329"/>
      <c r="C65" s="309"/>
      <c r="D65" s="310"/>
      <c r="G65" s="368"/>
      <c r="H65" s="368"/>
      <c r="I65" s="286"/>
      <c r="J65" s="286"/>
      <c r="K65" s="286"/>
      <c r="L65" s="286"/>
      <c r="M65" s="288"/>
      <c r="N65" s="286"/>
      <c r="O65" s="286"/>
    </row>
    <row r="66" spans="1:15" s="289" customFormat="1" ht="15" x14ac:dyDescent="0.2">
      <c r="A66" s="324"/>
      <c r="B66" s="329"/>
      <c r="C66" s="309"/>
      <c r="D66" s="310"/>
      <c r="E66" s="283"/>
      <c r="F66" s="283"/>
      <c r="G66" s="283"/>
      <c r="H66" s="283"/>
      <c r="I66" s="286"/>
      <c r="J66" s="286"/>
      <c r="K66" s="286"/>
      <c r="L66" s="286"/>
      <c r="M66" s="288"/>
      <c r="N66" s="286"/>
      <c r="O66" s="286"/>
    </row>
    <row r="67" spans="1:15" s="289" customFormat="1" ht="15" x14ac:dyDescent="0.2">
      <c r="A67" s="445" t="s">
        <v>494</v>
      </c>
      <c r="B67" s="445"/>
      <c r="C67" s="446"/>
      <c r="D67" s="285" t="s">
        <v>177</v>
      </c>
      <c r="E67" s="285" t="s">
        <v>178</v>
      </c>
      <c r="F67" s="285" t="s">
        <v>179</v>
      </c>
      <c r="G67" s="285" t="s">
        <v>180</v>
      </c>
      <c r="I67" s="286"/>
      <c r="J67" s="286"/>
      <c r="K67" s="286"/>
      <c r="L67" s="286"/>
      <c r="M67" s="288"/>
      <c r="N67" s="286"/>
      <c r="O67" s="286"/>
    </row>
    <row r="68" spans="1:15" s="289" customFormat="1" ht="15" x14ac:dyDescent="0.2">
      <c r="A68" s="447" t="s">
        <v>105</v>
      </c>
      <c r="B68" s="447"/>
      <c r="C68" s="447"/>
      <c r="D68" s="49">
        <v>0</v>
      </c>
      <c r="E68" s="49">
        <v>0</v>
      </c>
      <c r="F68" s="49">
        <v>0</v>
      </c>
      <c r="G68" s="49">
        <v>0</v>
      </c>
      <c r="I68" s="286"/>
      <c r="J68" s="286"/>
      <c r="K68" s="286"/>
      <c r="L68" s="286"/>
      <c r="M68" s="288"/>
      <c r="N68" s="286"/>
      <c r="O68" s="286"/>
    </row>
    <row r="69" spans="1:15" s="289" customFormat="1" ht="15" x14ac:dyDescent="0.2">
      <c r="A69" s="447" t="s">
        <v>288</v>
      </c>
      <c r="B69" s="447"/>
      <c r="C69" s="447"/>
      <c r="D69" s="58">
        <f>D56-D57</f>
        <v>0</v>
      </c>
      <c r="E69" s="58">
        <f>D69+E56-E57</f>
        <v>0</v>
      </c>
      <c r="F69" s="58">
        <f>E69+F56-F57</f>
        <v>0</v>
      </c>
      <c r="G69" s="58">
        <f>F69+G56-G57</f>
        <v>0</v>
      </c>
      <c r="I69" s="330"/>
      <c r="J69" s="286"/>
      <c r="K69" s="286"/>
      <c r="L69" s="286"/>
      <c r="M69" s="288"/>
      <c r="N69" s="286"/>
      <c r="O69" s="286"/>
    </row>
    <row r="70" spans="1:15" s="289" customFormat="1" ht="15" x14ac:dyDescent="0.2">
      <c r="A70" s="447" t="s">
        <v>341</v>
      </c>
      <c r="B70" s="447"/>
      <c r="C70" s="447"/>
      <c r="D70" s="49">
        <v>0</v>
      </c>
      <c r="E70" s="49">
        <v>0</v>
      </c>
      <c r="F70" s="49">
        <v>0</v>
      </c>
      <c r="G70" s="49">
        <v>0</v>
      </c>
      <c r="I70" s="286"/>
      <c r="J70" s="286"/>
      <c r="K70" s="286"/>
      <c r="L70" s="286"/>
      <c r="M70" s="288"/>
      <c r="N70" s="286"/>
      <c r="O70" s="286"/>
    </row>
    <row r="71" spans="1:15" s="289" customFormat="1" ht="15" x14ac:dyDescent="0.2">
      <c r="A71" s="447" t="s">
        <v>289</v>
      </c>
      <c r="B71" s="447"/>
      <c r="C71" s="447"/>
      <c r="D71" s="49">
        <v>0</v>
      </c>
      <c r="E71" s="49">
        <v>0</v>
      </c>
      <c r="F71" s="49">
        <v>0</v>
      </c>
      <c r="G71" s="49">
        <v>0</v>
      </c>
      <c r="I71" s="286"/>
      <c r="J71" s="286"/>
      <c r="K71" s="286"/>
      <c r="L71" s="286"/>
      <c r="M71" s="288"/>
      <c r="N71" s="286"/>
      <c r="O71" s="286"/>
    </row>
    <row r="72" spans="1:15" s="289" customFormat="1" ht="15" x14ac:dyDescent="0.2">
      <c r="A72" s="447" t="s">
        <v>290</v>
      </c>
      <c r="B72" s="447"/>
      <c r="C72" s="447"/>
      <c r="D72" s="300" t="str">
        <f>IFERROR(SUM(D69:D71)/(SUM(D69:D71)+D68),"")</f>
        <v/>
      </c>
      <c r="E72" s="300" t="str">
        <f t="shared" ref="E72:G72" si="11">IFERROR(SUM(E69:E71)/(SUM(E69:E71)+E68),"")</f>
        <v/>
      </c>
      <c r="F72" s="300" t="str">
        <f t="shared" si="11"/>
        <v/>
      </c>
      <c r="G72" s="300" t="str">
        <f t="shared" si="11"/>
        <v/>
      </c>
      <c r="I72" s="286"/>
      <c r="J72" s="286"/>
      <c r="K72" s="286"/>
      <c r="L72" s="286"/>
      <c r="M72" s="288"/>
      <c r="N72" s="286"/>
      <c r="O72" s="286"/>
    </row>
    <row r="73" spans="1:15" s="289" customFormat="1" ht="15" x14ac:dyDescent="0.2">
      <c r="A73" s="324"/>
      <c r="B73" s="329"/>
      <c r="C73" s="309"/>
      <c r="D73" s="310"/>
      <c r="E73" s="283"/>
      <c r="F73" s="283"/>
      <c r="G73" s="283"/>
      <c r="H73" s="283"/>
      <c r="I73" s="286"/>
      <c r="J73" s="286"/>
      <c r="K73" s="286"/>
      <c r="L73" s="286"/>
      <c r="M73" s="288"/>
      <c r="N73" s="286"/>
      <c r="O73" s="286"/>
    </row>
    <row r="74" spans="1:15" s="289" customFormat="1" ht="15" x14ac:dyDescent="0.2">
      <c r="A74" s="324"/>
      <c r="B74" s="329"/>
      <c r="C74" s="309"/>
      <c r="D74" s="310"/>
      <c r="E74" s="283"/>
      <c r="F74" s="283"/>
      <c r="G74" s="283"/>
      <c r="H74" s="283"/>
      <c r="I74" s="286"/>
      <c r="J74" s="286"/>
      <c r="K74" s="286"/>
      <c r="L74" s="286"/>
      <c r="M74" s="288"/>
      <c r="N74" s="286"/>
      <c r="O74" s="286"/>
    </row>
    <row r="75" spans="1:15" s="289" customFormat="1" ht="15" x14ac:dyDescent="0.2">
      <c r="A75" s="324"/>
      <c r="B75" s="329"/>
      <c r="C75" s="309"/>
      <c r="D75" s="310"/>
      <c r="E75" s="283"/>
      <c r="F75" s="283"/>
      <c r="G75" s="283"/>
      <c r="H75" s="283"/>
      <c r="I75" s="286"/>
      <c r="J75" s="286"/>
      <c r="K75" s="286"/>
      <c r="L75" s="286"/>
      <c r="M75" s="288"/>
      <c r="N75" s="286"/>
      <c r="O75" s="286"/>
    </row>
    <row r="76" spans="1:15" s="289" customFormat="1" ht="15" x14ac:dyDescent="0.2">
      <c r="A76" s="324"/>
      <c r="B76" s="329"/>
      <c r="C76" s="309"/>
      <c r="D76" s="310"/>
      <c r="E76" s="283"/>
      <c r="F76" s="283"/>
      <c r="G76" s="283"/>
      <c r="H76" s="283"/>
      <c r="I76" s="286"/>
      <c r="J76" s="286"/>
      <c r="K76" s="286"/>
      <c r="L76" s="286"/>
      <c r="M76" s="288"/>
      <c r="N76" s="286"/>
      <c r="O76" s="286"/>
    </row>
    <row r="77" spans="1:15" s="289" customFormat="1" ht="15" x14ac:dyDescent="0.2">
      <c r="A77" s="324"/>
      <c r="B77" s="329"/>
      <c r="C77" s="309"/>
      <c r="D77" s="310"/>
      <c r="E77" s="283"/>
      <c r="F77" s="283"/>
      <c r="G77" s="283"/>
      <c r="H77" s="283"/>
      <c r="I77" s="286"/>
      <c r="J77" s="286"/>
      <c r="K77" s="286"/>
      <c r="L77" s="286"/>
      <c r="M77" s="288"/>
      <c r="N77" s="286"/>
      <c r="O77" s="286"/>
    </row>
    <row r="78" spans="1:15" s="289" customFormat="1" ht="15" x14ac:dyDescent="0.2">
      <c r="A78" s="324"/>
      <c r="B78" s="329"/>
      <c r="C78" s="309"/>
      <c r="D78" s="310"/>
      <c r="E78" s="283"/>
      <c r="F78" s="283"/>
      <c r="G78" s="283"/>
      <c r="H78" s="283"/>
      <c r="I78" s="286"/>
      <c r="J78" s="286"/>
      <c r="K78" s="286"/>
      <c r="L78" s="286"/>
      <c r="M78" s="288"/>
      <c r="N78" s="286"/>
      <c r="O78" s="286"/>
    </row>
    <row r="79" spans="1:15" s="289" customFormat="1" ht="15" x14ac:dyDescent="0.2">
      <c r="A79" s="324"/>
      <c r="B79" s="329"/>
      <c r="C79" s="309"/>
      <c r="D79" s="310"/>
      <c r="E79" s="283"/>
      <c r="F79" s="283"/>
      <c r="G79" s="283"/>
      <c r="H79" s="283"/>
      <c r="I79" s="286"/>
      <c r="J79" s="286"/>
      <c r="K79" s="286"/>
      <c r="L79" s="286"/>
      <c r="M79" s="288"/>
      <c r="N79" s="286"/>
      <c r="O79" s="286"/>
    </row>
    <row r="80" spans="1:15" s="289" customFormat="1" ht="15" x14ac:dyDescent="0.2">
      <c r="A80" s="324"/>
      <c r="B80" s="329"/>
      <c r="C80" s="309"/>
      <c r="D80" s="310"/>
      <c r="E80" s="283"/>
      <c r="F80" s="283"/>
      <c r="G80" s="283"/>
      <c r="H80" s="283"/>
      <c r="I80" s="286"/>
      <c r="J80" s="286"/>
      <c r="K80" s="286"/>
      <c r="L80" s="286"/>
      <c r="M80" s="288"/>
      <c r="N80" s="286"/>
      <c r="O80" s="286"/>
    </row>
    <row r="81" spans="1:15" s="289" customFormat="1" ht="15" x14ac:dyDescent="0.2">
      <c r="A81" s="324"/>
      <c r="B81" s="329"/>
      <c r="C81" s="309"/>
      <c r="D81" s="310"/>
      <c r="E81" s="283"/>
      <c r="F81" s="283"/>
      <c r="G81" s="283"/>
      <c r="H81" s="283"/>
      <c r="I81" s="286"/>
      <c r="J81" s="286"/>
      <c r="K81" s="286"/>
      <c r="L81" s="286"/>
      <c r="M81" s="288"/>
      <c r="N81" s="286"/>
      <c r="O81" s="286"/>
    </row>
    <row r="82" spans="1:15" s="289" customFormat="1" ht="15" x14ac:dyDescent="0.2">
      <c r="A82" s="324"/>
      <c r="B82" s="329"/>
      <c r="C82" s="309"/>
      <c r="D82" s="310"/>
      <c r="E82" s="283"/>
      <c r="F82" s="283"/>
      <c r="G82" s="283"/>
      <c r="H82" s="283"/>
      <c r="I82" s="286"/>
      <c r="J82" s="286"/>
      <c r="K82" s="286"/>
      <c r="L82" s="286"/>
      <c r="M82" s="288"/>
      <c r="N82" s="286"/>
      <c r="O82" s="286"/>
    </row>
    <row r="83" spans="1:15" s="289" customFormat="1" ht="15" x14ac:dyDescent="0.2">
      <c r="A83" s="324"/>
      <c r="B83" s="329"/>
      <c r="C83" s="309"/>
      <c r="D83" s="310"/>
      <c r="E83" s="283"/>
      <c r="F83" s="283"/>
      <c r="G83" s="283"/>
      <c r="H83" s="283"/>
      <c r="I83" s="286"/>
      <c r="J83" s="286"/>
      <c r="K83" s="286"/>
      <c r="L83" s="286"/>
      <c r="M83" s="288"/>
      <c r="N83" s="286"/>
      <c r="O83" s="286"/>
    </row>
    <row r="84" spans="1:15" s="289" customFormat="1" ht="15" x14ac:dyDescent="0.2">
      <c r="A84" s="324"/>
      <c r="B84" s="329"/>
      <c r="C84" s="309"/>
      <c r="D84" s="310"/>
      <c r="E84" s="283"/>
      <c r="F84" s="283"/>
      <c r="G84" s="283"/>
      <c r="H84" s="283"/>
      <c r="I84" s="286"/>
      <c r="J84" s="286"/>
      <c r="K84" s="286"/>
      <c r="L84" s="286"/>
      <c r="M84" s="288"/>
      <c r="N84" s="286"/>
      <c r="O84" s="286"/>
    </row>
  </sheetData>
  <sheetProtection password="9F67" sheet="1" objects="1" scenarios="1" formatColumns="0"/>
  <mergeCells count="37">
    <mergeCell ref="B13:H13"/>
    <mergeCell ref="B38:H38"/>
    <mergeCell ref="B34:H34"/>
    <mergeCell ref="A51:B51"/>
    <mergeCell ref="A50:B50"/>
    <mergeCell ref="A49:B49"/>
    <mergeCell ref="A48:B48"/>
    <mergeCell ref="A46:B46"/>
    <mergeCell ref="A47:B47"/>
    <mergeCell ref="A1:H1"/>
    <mergeCell ref="A2:H2"/>
    <mergeCell ref="A4:A5"/>
    <mergeCell ref="C44:C45"/>
    <mergeCell ref="D44:D45"/>
    <mergeCell ref="B10:H10"/>
    <mergeCell ref="B3:C3"/>
    <mergeCell ref="E4:H4"/>
    <mergeCell ref="B6:H6"/>
    <mergeCell ref="B4:B5"/>
    <mergeCell ref="C4:C5"/>
    <mergeCell ref="D4:D5"/>
    <mergeCell ref="A44:B45"/>
    <mergeCell ref="E44:H44"/>
    <mergeCell ref="B29:H29"/>
    <mergeCell ref="B22:H22"/>
    <mergeCell ref="A54:C54"/>
    <mergeCell ref="A59:B59"/>
    <mergeCell ref="A58:B58"/>
    <mergeCell ref="A57:B57"/>
    <mergeCell ref="A56:B56"/>
    <mergeCell ref="A55:B55"/>
    <mergeCell ref="A67:C67"/>
    <mergeCell ref="A72:C72"/>
    <mergeCell ref="A71:C71"/>
    <mergeCell ref="A70:C70"/>
    <mergeCell ref="A69:C69"/>
    <mergeCell ref="A68:C68"/>
  </mergeCells>
  <conditionalFormatting sqref="C53:H53">
    <cfRule type="containsText" dxfId="7" priority="16" operator="containsText" text="nu">
      <formula>NOT(ISERROR(SEARCH("nu",C53)))</formula>
    </cfRule>
  </conditionalFormatting>
  <conditionalFormatting sqref="C53:H53">
    <cfRule type="containsText" dxfId="6" priority="10" operator="containsText" text="NU">
      <formula>NOT(ISERROR(SEARCH("NU",C53)))</formula>
    </cfRule>
    <cfRule type="containsText" dxfId="5" priority="11" operator="containsText" text="DA">
      <formula>NOT(ISERROR(SEARCH("DA",C53)))</formula>
    </cfRule>
  </conditionalFormatting>
  <conditionalFormatting sqref="D72:G72">
    <cfRule type="cellIs" dxfId="4" priority="4" operator="greaterThanOrEqual">
      <formula>0.67</formula>
    </cfRule>
    <cfRule type="cellIs" dxfId="3" priority="6" operator="lessThan">
      <formula>0.67</formula>
    </cfRule>
  </conditionalFormatting>
  <pageMargins left="0.70866141732283472" right="0.70866141732283472" top="0.55118110236220474" bottom="0.90625" header="0.31496062992125984" footer="0.31496062992125984"/>
  <pageSetup paperSize="9" fitToHeight="0" orientation="landscape" blackAndWhite="1" horizontalDpi="300" verticalDpi="300" r:id="rId1"/>
  <rowBreaks count="1" manualBreakCount="1">
    <brk id="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11"/>
  <sheetViews>
    <sheetView showGridLines="0" topLeftCell="A7" zoomScaleNormal="100" zoomScaleSheetLayoutView="55" workbookViewId="0">
      <selection activeCell="P8" sqref="P8"/>
    </sheetView>
  </sheetViews>
  <sheetFormatPr defaultColWidth="9.140625" defaultRowHeight="12.75" x14ac:dyDescent="0.2"/>
  <cols>
    <col min="1" max="1" width="4.42578125" style="15" customWidth="1"/>
    <col min="2" max="2" width="33" style="228" customWidth="1"/>
    <col min="3" max="3" width="10.42578125" style="211" customWidth="1"/>
    <col min="4" max="13" width="10.42578125" style="200" customWidth="1"/>
    <col min="14" max="16384" width="9.140625" style="151"/>
  </cols>
  <sheetData>
    <row r="1" spans="1:17" x14ac:dyDescent="0.2">
      <c r="A1" s="454" t="s">
        <v>508</v>
      </c>
      <c r="B1" s="454"/>
      <c r="C1" s="454"/>
      <c r="D1" s="454"/>
      <c r="E1" s="454"/>
      <c r="F1" s="454"/>
      <c r="G1" s="454"/>
    </row>
    <row r="2" spans="1:17" x14ac:dyDescent="0.2">
      <c r="A2" s="18"/>
      <c r="B2" s="224"/>
      <c r="C2" s="201"/>
      <c r="D2" s="201"/>
      <c r="E2" s="201"/>
      <c r="F2" s="201"/>
      <c r="G2" s="201"/>
    </row>
    <row r="3" spans="1:17" ht="189" customHeight="1" x14ac:dyDescent="0.2">
      <c r="A3" s="151"/>
      <c r="B3" s="489" t="s">
        <v>539</v>
      </c>
      <c r="C3" s="489"/>
      <c r="D3" s="489"/>
      <c r="E3" s="489"/>
      <c r="F3" s="489"/>
      <c r="G3" s="489"/>
      <c r="H3" s="489"/>
      <c r="I3" s="489"/>
      <c r="J3" s="489"/>
      <c r="K3" s="489"/>
      <c r="L3" s="489"/>
      <c r="M3" s="489"/>
    </row>
    <row r="4" spans="1:17" s="144" customFormat="1" ht="15" x14ac:dyDescent="0.2">
      <c r="A4" s="495" t="s">
        <v>530</v>
      </c>
      <c r="B4" s="495"/>
      <c r="C4" s="495"/>
      <c r="D4" s="495"/>
      <c r="E4" s="495"/>
      <c r="F4" s="495"/>
      <c r="G4" s="495"/>
      <c r="H4" s="495"/>
      <c r="I4" s="377"/>
      <c r="J4" s="377"/>
      <c r="K4" s="377"/>
      <c r="L4" s="377"/>
      <c r="M4" s="377"/>
    </row>
    <row r="5" spans="1:17" s="144" customFormat="1" ht="15" x14ac:dyDescent="0.2">
      <c r="A5" s="474" t="s">
        <v>517</v>
      </c>
      <c r="B5" s="475"/>
      <c r="C5" s="490" t="s">
        <v>502</v>
      </c>
      <c r="D5" s="492" t="s">
        <v>190</v>
      </c>
      <c r="E5" s="492"/>
      <c r="F5" s="492"/>
      <c r="G5" s="492"/>
      <c r="H5" s="492"/>
      <c r="I5" s="492"/>
      <c r="J5" s="492"/>
      <c r="K5" s="492"/>
      <c r="L5" s="492"/>
      <c r="M5" s="492"/>
    </row>
    <row r="6" spans="1:17" s="145" customFormat="1" ht="15" x14ac:dyDescent="0.2">
      <c r="A6" s="474"/>
      <c r="B6" s="475"/>
      <c r="C6" s="491"/>
      <c r="D6" s="199" t="s">
        <v>363</v>
      </c>
      <c r="E6" s="199" t="s">
        <v>364</v>
      </c>
      <c r="F6" s="199" t="s">
        <v>365</v>
      </c>
      <c r="G6" s="199" t="s">
        <v>366</v>
      </c>
      <c r="H6" s="199" t="s">
        <v>367</v>
      </c>
      <c r="I6" s="199" t="s">
        <v>368</v>
      </c>
      <c r="J6" s="199" t="s">
        <v>369</v>
      </c>
      <c r="K6" s="199" t="s">
        <v>370</v>
      </c>
      <c r="L6" s="199" t="s">
        <v>371</v>
      </c>
      <c r="M6" s="199" t="s">
        <v>372</v>
      </c>
    </row>
    <row r="7" spans="1:17" s="145" customFormat="1" ht="15" x14ac:dyDescent="0.2">
      <c r="A7" s="493" t="s">
        <v>531</v>
      </c>
      <c r="B7" s="493"/>
      <c r="C7" s="493"/>
      <c r="D7" s="493"/>
      <c r="E7" s="493"/>
      <c r="F7" s="493"/>
      <c r="G7" s="493"/>
      <c r="H7" s="493"/>
      <c r="I7" s="493"/>
      <c r="J7" s="493"/>
      <c r="K7" s="493"/>
      <c r="L7" s="493"/>
      <c r="M7" s="493"/>
    </row>
    <row r="8" spans="1:17" s="145" customFormat="1" ht="15" x14ac:dyDescent="0.2">
      <c r="A8" s="477" t="s">
        <v>532</v>
      </c>
      <c r="B8" s="477"/>
      <c r="C8" s="477"/>
      <c r="D8" s="477"/>
      <c r="E8" s="477"/>
      <c r="F8" s="477"/>
      <c r="G8" s="477"/>
      <c r="H8" s="477"/>
      <c r="I8" s="477"/>
      <c r="J8" s="477"/>
      <c r="K8" s="477"/>
      <c r="L8" s="477"/>
      <c r="M8" s="477"/>
    </row>
    <row r="9" spans="1:17" s="144" customFormat="1" ht="15" x14ac:dyDescent="0.2">
      <c r="A9" s="4">
        <v>1</v>
      </c>
      <c r="B9" s="225" t="s">
        <v>181</v>
      </c>
      <c r="C9" s="202">
        <f>SUM(D9:M9)</f>
        <v>0</v>
      </c>
      <c r="D9" s="205">
        <f>D10*D11</f>
        <v>0</v>
      </c>
      <c r="E9" s="205">
        <f t="shared" ref="E9:M9" si="0">E10*E11</f>
        <v>0</v>
      </c>
      <c r="F9" s="205">
        <f t="shared" si="0"/>
        <v>0</v>
      </c>
      <c r="G9" s="205">
        <f t="shared" si="0"/>
        <v>0</v>
      </c>
      <c r="H9" s="205">
        <f t="shared" si="0"/>
        <v>0</v>
      </c>
      <c r="I9" s="205">
        <f t="shared" si="0"/>
        <v>0</v>
      </c>
      <c r="J9" s="205">
        <f t="shared" si="0"/>
        <v>0</v>
      </c>
      <c r="K9" s="205">
        <f t="shared" si="0"/>
        <v>0</v>
      </c>
      <c r="L9" s="205">
        <f t="shared" si="0"/>
        <v>0</v>
      </c>
      <c r="M9" s="205">
        <f t="shared" si="0"/>
        <v>0</v>
      </c>
    </row>
    <row r="10" spans="1:17" s="146" customFormat="1" ht="15" x14ac:dyDescent="0.2">
      <c r="A10" s="5"/>
      <c r="B10" s="225" t="s">
        <v>294</v>
      </c>
      <c r="C10" s="202"/>
      <c r="D10" s="203">
        <v>0</v>
      </c>
      <c r="E10" s="203">
        <v>0</v>
      </c>
      <c r="F10" s="203">
        <v>0</v>
      </c>
      <c r="G10" s="203">
        <v>0</v>
      </c>
      <c r="H10" s="203">
        <v>0</v>
      </c>
      <c r="I10" s="203">
        <v>0</v>
      </c>
      <c r="J10" s="203">
        <v>0</v>
      </c>
      <c r="K10" s="203">
        <v>0</v>
      </c>
      <c r="L10" s="203">
        <v>0</v>
      </c>
      <c r="M10" s="203">
        <v>0</v>
      </c>
    </row>
    <row r="11" spans="1:17" s="146" customFormat="1" ht="15" x14ac:dyDescent="0.2">
      <c r="A11" s="5"/>
      <c r="B11" s="225" t="s">
        <v>295</v>
      </c>
      <c r="C11" s="202"/>
      <c r="D11" s="203">
        <v>0</v>
      </c>
      <c r="E11" s="203">
        <v>0</v>
      </c>
      <c r="F11" s="203">
        <v>0</v>
      </c>
      <c r="G11" s="203">
        <v>0</v>
      </c>
      <c r="H11" s="203">
        <v>0</v>
      </c>
      <c r="I11" s="203">
        <v>0</v>
      </c>
      <c r="J11" s="203">
        <v>0</v>
      </c>
      <c r="K11" s="203">
        <v>0</v>
      </c>
      <c r="L11" s="203">
        <v>0</v>
      </c>
      <c r="M11" s="203">
        <v>0</v>
      </c>
    </row>
    <row r="12" spans="1:17" s="144" customFormat="1" ht="15" x14ac:dyDescent="0.2">
      <c r="A12" s="4">
        <v>2</v>
      </c>
      <c r="B12" s="225" t="s">
        <v>182</v>
      </c>
      <c r="C12" s="202">
        <f>SUM(D12:M12)</f>
        <v>0</v>
      </c>
      <c r="D12" s="205">
        <f>D13*D14</f>
        <v>0</v>
      </c>
      <c r="E12" s="205">
        <f t="shared" ref="E12" si="1">E13*E14</f>
        <v>0</v>
      </c>
      <c r="F12" s="205">
        <f t="shared" ref="F12" si="2">F13*F14</f>
        <v>0</v>
      </c>
      <c r="G12" s="205">
        <f t="shared" ref="G12" si="3">G13*G14</f>
        <v>0</v>
      </c>
      <c r="H12" s="205">
        <f t="shared" ref="H12" si="4">H13*H14</f>
        <v>0</v>
      </c>
      <c r="I12" s="205">
        <f t="shared" ref="I12" si="5">I13*I14</f>
        <v>0</v>
      </c>
      <c r="J12" s="205">
        <f t="shared" ref="J12" si="6">J13*J14</f>
        <v>0</v>
      </c>
      <c r="K12" s="205">
        <f t="shared" ref="K12" si="7">K13*K14</f>
        <v>0</v>
      </c>
      <c r="L12" s="205">
        <f t="shared" ref="L12" si="8">L13*L14</f>
        <v>0</v>
      </c>
      <c r="M12" s="205">
        <f t="shared" ref="M12" si="9">M13*M14</f>
        <v>0</v>
      </c>
    </row>
    <row r="13" spans="1:17" s="146" customFormat="1" ht="15" x14ac:dyDescent="0.2">
      <c r="A13" s="5"/>
      <c r="B13" s="225" t="s">
        <v>296</v>
      </c>
      <c r="C13" s="202"/>
      <c r="D13" s="203">
        <v>0</v>
      </c>
      <c r="E13" s="203">
        <v>0</v>
      </c>
      <c r="F13" s="203">
        <v>0</v>
      </c>
      <c r="G13" s="203">
        <v>0</v>
      </c>
      <c r="H13" s="203">
        <v>0</v>
      </c>
      <c r="I13" s="203">
        <v>0</v>
      </c>
      <c r="J13" s="203">
        <v>0</v>
      </c>
      <c r="K13" s="203">
        <v>0</v>
      </c>
      <c r="L13" s="203">
        <v>0</v>
      </c>
      <c r="M13" s="203">
        <v>0</v>
      </c>
      <c r="Q13" s="374"/>
    </row>
    <row r="14" spans="1:17" s="146" customFormat="1" ht="15" x14ac:dyDescent="0.2">
      <c r="A14" s="5"/>
      <c r="B14" s="225" t="s">
        <v>297</v>
      </c>
      <c r="C14" s="202"/>
      <c r="D14" s="203">
        <v>0</v>
      </c>
      <c r="E14" s="203">
        <v>0</v>
      </c>
      <c r="F14" s="203">
        <v>0</v>
      </c>
      <c r="G14" s="203">
        <v>0</v>
      </c>
      <c r="H14" s="203">
        <v>0</v>
      </c>
      <c r="I14" s="203">
        <v>0</v>
      </c>
      <c r="J14" s="203">
        <v>0</v>
      </c>
      <c r="K14" s="203">
        <v>0</v>
      </c>
      <c r="L14" s="203">
        <v>0</v>
      </c>
      <c r="M14" s="203">
        <v>0</v>
      </c>
    </row>
    <row r="15" spans="1:17" s="144" customFormat="1" ht="15" x14ac:dyDescent="0.2">
      <c r="A15" s="4">
        <v>3</v>
      </c>
      <c r="B15" s="225" t="s">
        <v>183</v>
      </c>
      <c r="C15" s="202">
        <f>SUM(D15:M15)</f>
        <v>0</v>
      </c>
      <c r="D15" s="205">
        <f>D16*D17</f>
        <v>0</v>
      </c>
      <c r="E15" s="205">
        <f t="shared" ref="E15" si="10">E16*E17</f>
        <v>0</v>
      </c>
      <c r="F15" s="205">
        <f>F16*F17</f>
        <v>0</v>
      </c>
      <c r="G15" s="205">
        <f t="shared" ref="G15" si="11">G16*G17</f>
        <v>0</v>
      </c>
      <c r="H15" s="205">
        <f t="shared" ref="H15" si="12">H16*H17</f>
        <v>0</v>
      </c>
      <c r="I15" s="205">
        <f t="shared" ref="I15" si="13">I16*I17</f>
        <v>0</v>
      </c>
      <c r="J15" s="205">
        <f t="shared" ref="J15" si="14">J16*J17</f>
        <v>0</v>
      </c>
      <c r="K15" s="205">
        <f t="shared" ref="K15" si="15">K16*K17</f>
        <v>0</v>
      </c>
      <c r="L15" s="205">
        <f t="shared" ref="L15" si="16">L16*L17</f>
        <v>0</v>
      </c>
      <c r="M15" s="205">
        <f t="shared" ref="M15" si="17">M16*M17</f>
        <v>0</v>
      </c>
    </row>
    <row r="16" spans="1:17" s="146" customFormat="1" ht="15" x14ac:dyDescent="0.2">
      <c r="A16" s="5"/>
      <c r="B16" s="225" t="s">
        <v>298</v>
      </c>
      <c r="C16" s="202"/>
      <c r="D16" s="203">
        <v>0</v>
      </c>
      <c r="E16" s="203">
        <v>0</v>
      </c>
      <c r="F16" s="203">
        <v>0</v>
      </c>
      <c r="G16" s="203">
        <v>0</v>
      </c>
      <c r="H16" s="203">
        <v>0</v>
      </c>
      <c r="I16" s="203">
        <v>0</v>
      </c>
      <c r="J16" s="203">
        <v>0</v>
      </c>
      <c r="K16" s="203">
        <v>0</v>
      </c>
      <c r="L16" s="203">
        <v>0</v>
      </c>
      <c r="M16" s="203">
        <v>0</v>
      </c>
    </row>
    <row r="17" spans="1:13" s="146" customFormat="1" ht="15" x14ac:dyDescent="0.2">
      <c r="A17" s="5"/>
      <c r="B17" s="225" t="s">
        <v>299</v>
      </c>
      <c r="C17" s="202"/>
      <c r="D17" s="203">
        <v>0</v>
      </c>
      <c r="E17" s="203">
        <v>0</v>
      </c>
      <c r="F17" s="203">
        <v>0</v>
      </c>
      <c r="G17" s="203">
        <v>0</v>
      </c>
      <c r="H17" s="203">
        <v>0</v>
      </c>
      <c r="I17" s="203">
        <v>0</v>
      </c>
      <c r="J17" s="203">
        <v>0</v>
      </c>
      <c r="K17" s="203">
        <v>0</v>
      </c>
      <c r="L17" s="203">
        <v>0</v>
      </c>
      <c r="M17" s="203">
        <v>0</v>
      </c>
    </row>
    <row r="18" spans="1:13" s="147" customFormat="1" ht="24" x14ac:dyDescent="0.2">
      <c r="A18" s="197"/>
      <c r="B18" s="271" t="s">
        <v>334</v>
      </c>
      <c r="C18" s="202">
        <f>SUM(D18:M18)</f>
        <v>0</v>
      </c>
      <c r="D18" s="202">
        <f>D9+D12+D15</f>
        <v>0</v>
      </c>
      <c r="E18" s="202">
        <f t="shared" ref="E18:M18" si="18">E9+E12+E15</f>
        <v>0</v>
      </c>
      <c r="F18" s="202">
        <f t="shared" si="18"/>
        <v>0</v>
      </c>
      <c r="G18" s="202">
        <f t="shared" si="18"/>
        <v>0</v>
      </c>
      <c r="H18" s="202">
        <f t="shared" si="18"/>
        <v>0</v>
      </c>
      <c r="I18" s="202">
        <f t="shared" si="18"/>
        <v>0</v>
      </c>
      <c r="J18" s="202">
        <f t="shared" si="18"/>
        <v>0</v>
      </c>
      <c r="K18" s="202">
        <f t="shared" si="18"/>
        <v>0</v>
      </c>
      <c r="L18" s="202">
        <f t="shared" si="18"/>
        <v>0</v>
      </c>
      <c r="M18" s="202">
        <f t="shared" si="18"/>
        <v>0</v>
      </c>
    </row>
    <row r="19" spans="1:13" s="147" customFormat="1" ht="15" x14ac:dyDescent="0.2">
      <c r="A19" s="493" t="s">
        <v>534</v>
      </c>
      <c r="B19" s="493"/>
      <c r="C19" s="493"/>
      <c r="D19" s="493"/>
      <c r="E19" s="493"/>
      <c r="F19" s="493"/>
      <c r="G19" s="493"/>
      <c r="H19" s="493"/>
      <c r="I19" s="493"/>
      <c r="J19" s="493"/>
      <c r="K19" s="493"/>
      <c r="L19" s="493"/>
      <c r="M19" s="493"/>
    </row>
    <row r="20" spans="1:13" s="147" customFormat="1" ht="15" x14ac:dyDescent="0.2">
      <c r="A20" s="477" t="s">
        <v>533</v>
      </c>
      <c r="B20" s="477"/>
      <c r="C20" s="477"/>
      <c r="D20" s="477"/>
      <c r="E20" s="477"/>
      <c r="F20" s="477"/>
      <c r="G20" s="477"/>
      <c r="H20" s="477"/>
      <c r="I20" s="477"/>
      <c r="J20" s="477"/>
      <c r="K20" s="477"/>
      <c r="L20" s="477"/>
      <c r="M20" s="477"/>
    </row>
    <row r="21" spans="1:13" s="144" customFormat="1" ht="24" x14ac:dyDescent="0.2">
      <c r="A21" s="4">
        <v>5</v>
      </c>
      <c r="B21" s="6" t="s">
        <v>186</v>
      </c>
      <c r="C21" s="202">
        <f>SUM(D21:M21)</f>
        <v>0</v>
      </c>
      <c r="D21" s="205">
        <f>SUM(D22*D23)+SUM(D24*D25)</f>
        <v>0</v>
      </c>
      <c r="E21" s="205">
        <f t="shared" ref="E21:M21" si="19">SUM(E22*E23)+SUM(E24*E25)</f>
        <v>0</v>
      </c>
      <c r="F21" s="205">
        <f t="shared" si="19"/>
        <v>0</v>
      </c>
      <c r="G21" s="205">
        <f t="shared" si="19"/>
        <v>0</v>
      </c>
      <c r="H21" s="205">
        <f t="shared" si="19"/>
        <v>0</v>
      </c>
      <c r="I21" s="205">
        <f t="shared" si="19"/>
        <v>0</v>
      </c>
      <c r="J21" s="205">
        <f t="shared" si="19"/>
        <v>0</v>
      </c>
      <c r="K21" s="205">
        <f t="shared" si="19"/>
        <v>0</v>
      </c>
      <c r="L21" s="205">
        <f t="shared" si="19"/>
        <v>0</v>
      </c>
      <c r="M21" s="205">
        <f t="shared" si="19"/>
        <v>0</v>
      </c>
    </row>
    <row r="22" spans="1:13" s="147" customFormat="1" ht="15" x14ac:dyDescent="0.2">
      <c r="A22" s="4"/>
      <c r="B22" s="225" t="s">
        <v>300</v>
      </c>
      <c r="C22" s="202"/>
      <c r="D22" s="203">
        <v>0</v>
      </c>
      <c r="E22" s="203">
        <v>0</v>
      </c>
      <c r="F22" s="203">
        <v>0</v>
      </c>
      <c r="G22" s="203">
        <v>0</v>
      </c>
      <c r="H22" s="203">
        <v>0</v>
      </c>
      <c r="I22" s="203">
        <v>0</v>
      </c>
      <c r="J22" s="203">
        <v>0</v>
      </c>
      <c r="K22" s="203">
        <v>0</v>
      </c>
      <c r="L22" s="203">
        <v>0</v>
      </c>
      <c r="M22" s="203">
        <v>0</v>
      </c>
    </row>
    <row r="23" spans="1:13" s="147" customFormat="1" ht="15" x14ac:dyDescent="0.2">
      <c r="A23" s="4"/>
      <c r="B23" s="225" t="s">
        <v>301</v>
      </c>
      <c r="C23" s="202"/>
      <c r="D23" s="203">
        <v>0</v>
      </c>
      <c r="E23" s="203">
        <v>0</v>
      </c>
      <c r="F23" s="203">
        <v>0</v>
      </c>
      <c r="G23" s="203">
        <v>0</v>
      </c>
      <c r="H23" s="203">
        <v>0</v>
      </c>
      <c r="I23" s="203">
        <v>0</v>
      </c>
      <c r="J23" s="203">
        <v>0</v>
      </c>
      <c r="K23" s="203">
        <v>0</v>
      </c>
      <c r="L23" s="203">
        <v>0</v>
      </c>
      <c r="M23" s="203">
        <v>0</v>
      </c>
    </row>
    <row r="24" spans="1:13" s="147" customFormat="1" ht="15" x14ac:dyDescent="0.2">
      <c r="A24" s="4"/>
      <c r="B24" s="225" t="s">
        <v>302</v>
      </c>
      <c r="C24" s="202"/>
      <c r="D24" s="203">
        <v>0</v>
      </c>
      <c r="E24" s="203">
        <v>0</v>
      </c>
      <c r="F24" s="203">
        <v>0</v>
      </c>
      <c r="G24" s="203">
        <v>0</v>
      </c>
      <c r="H24" s="203">
        <v>0</v>
      </c>
      <c r="I24" s="203">
        <v>0</v>
      </c>
      <c r="J24" s="203">
        <v>0</v>
      </c>
      <c r="K24" s="203">
        <v>0</v>
      </c>
      <c r="L24" s="203">
        <v>0</v>
      </c>
      <c r="M24" s="203">
        <v>0</v>
      </c>
    </row>
    <row r="25" spans="1:13" s="147" customFormat="1" ht="15" x14ac:dyDescent="0.2">
      <c r="A25" s="4"/>
      <c r="B25" s="225" t="s">
        <v>303</v>
      </c>
      <c r="C25" s="202"/>
      <c r="D25" s="203">
        <v>0</v>
      </c>
      <c r="E25" s="203">
        <v>0</v>
      </c>
      <c r="F25" s="203">
        <v>0</v>
      </c>
      <c r="G25" s="203">
        <v>0</v>
      </c>
      <c r="H25" s="203">
        <v>0</v>
      </c>
      <c r="I25" s="203">
        <v>0</v>
      </c>
      <c r="J25" s="203">
        <v>0</v>
      </c>
      <c r="K25" s="203">
        <v>0</v>
      </c>
      <c r="L25" s="203">
        <v>0</v>
      </c>
      <c r="M25" s="203">
        <v>0</v>
      </c>
    </row>
    <row r="26" spans="1:13" s="144" customFormat="1" ht="15" x14ac:dyDescent="0.2">
      <c r="A26" s="4">
        <v>6</v>
      </c>
      <c r="B26" s="6" t="s">
        <v>187</v>
      </c>
      <c r="C26" s="202">
        <f t="shared" ref="C26:C55" si="20">SUM(D26:M26)</f>
        <v>0</v>
      </c>
      <c r="D26" s="205">
        <f>D27*D28</f>
        <v>0</v>
      </c>
      <c r="E26" s="205">
        <f t="shared" ref="E26:M26" si="21">E27*E28</f>
        <v>0</v>
      </c>
      <c r="F26" s="205">
        <f t="shared" si="21"/>
        <v>0</v>
      </c>
      <c r="G26" s="205">
        <f t="shared" si="21"/>
        <v>0</v>
      </c>
      <c r="H26" s="205">
        <f t="shared" si="21"/>
        <v>0</v>
      </c>
      <c r="I26" s="205">
        <f t="shared" si="21"/>
        <v>0</v>
      </c>
      <c r="J26" s="205">
        <f t="shared" si="21"/>
        <v>0</v>
      </c>
      <c r="K26" s="205">
        <f t="shared" si="21"/>
        <v>0</v>
      </c>
      <c r="L26" s="205">
        <f t="shared" si="21"/>
        <v>0</v>
      </c>
      <c r="M26" s="205">
        <f t="shared" si="21"/>
        <v>0</v>
      </c>
    </row>
    <row r="27" spans="1:13" s="147" customFormat="1" ht="15" x14ac:dyDescent="0.2">
      <c r="A27" s="4"/>
      <c r="B27" s="225" t="s">
        <v>298</v>
      </c>
      <c r="C27" s="202"/>
      <c r="D27" s="203">
        <v>0</v>
      </c>
      <c r="E27" s="203">
        <v>0</v>
      </c>
      <c r="F27" s="203">
        <v>0</v>
      </c>
      <c r="G27" s="203">
        <v>0</v>
      </c>
      <c r="H27" s="203">
        <v>0</v>
      </c>
      <c r="I27" s="203">
        <v>0</v>
      </c>
      <c r="J27" s="203">
        <v>0</v>
      </c>
      <c r="K27" s="203">
        <v>0</v>
      </c>
      <c r="L27" s="203">
        <v>0</v>
      </c>
      <c r="M27" s="203">
        <v>0</v>
      </c>
    </row>
    <row r="28" spans="1:13" s="147" customFormat="1" ht="15" x14ac:dyDescent="0.2">
      <c r="A28" s="4"/>
      <c r="B28" s="225" t="s">
        <v>304</v>
      </c>
      <c r="C28" s="202"/>
      <c r="D28" s="203">
        <v>0</v>
      </c>
      <c r="E28" s="203">
        <v>0</v>
      </c>
      <c r="F28" s="203">
        <v>0</v>
      </c>
      <c r="G28" s="203">
        <v>0</v>
      </c>
      <c r="H28" s="203">
        <v>0</v>
      </c>
      <c r="I28" s="203">
        <v>0</v>
      </c>
      <c r="J28" s="203">
        <v>0</v>
      </c>
      <c r="K28" s="203">
        <v>0</v>
      </c>
      <c r="L28" s="203">
        <v>0</v>
      </c>
      <c r="M28" s="203">
        <v>0</v>
      </c>
    </row>
    <row r="29" spans="1:13" s="147" customFormat="1" ht="24" x14ac:dyDescent="0.2">
      <c r="A29" s="4">
        <v>7</v>
      </c>
      <c r="B29" s="225" t="s">
        <v>305</v>
      </c>
      <c r="C29" s="202">
        <f t="shared" si="20"/>
        <v>0</v>
      </c>
      <c r="D29" s="203">
        <v>0</v>
      </c>
      <c r="E29" s="203">
        <v>0</v>
      </c>
      <c r="F29" s="203">
        <v>0</v>
      </c>
      <c r="G29" s="203">
        <v>0</v>
      </c>
      <c r="H29" s="203">
        <v>0</v>
      </c>
      <c r="I29" s="203">
        <v>0</v>
      </c>
      <c r="J29" s="203">
        <v>0</v>
      </c>
      <c r="K29" s="203">
        <v>0</v>
      </c>
      <c r="L29" s="203">
        <v>0</v>
      </c>
      <c r="M29" s="203">
        <v>0</v>
      </c>
    </row>
    <row r="30" spans="1:13" s="149" customFormat="1" ht="15" x14ac:dyDescent="0.2">
      <c r="A30" s="4">
        <v>8</v>
      </c>
      <c r="B30" s="225" t="s">
        <v>306</v>
      </c>
      <c r="C30" s="202">
        <f>SUM(D30:M30)</f>
        <v>0</v>
      </c>
      <c r="D30" s="205">
        <f>D31*D32</f>
        <v>0</v>
      </c>
      <c r="E30" s="205">
        <f t="shared" ref="E30:M30" si="22">E31*E32</f>
        <v>0</v>
      </c>
      <c r="F30" s="205">
        <f t="shared" si="22"/>
        <v>0</v>
      </c>
      <c r="G30" s="205">
        <f t="shared" si="22"/>
        <v>0</v>
      </c>
      <c r="H30" s="205">
        <f t="shared" si="22"/>
        <v>0</v>
      </c>
      <c r="I30" s="205">
        <f t="shared" si="22"/>
        <v>0</v>
      </c>
      <c r="J30" s="205">
        <f t="shared" si="22"/>
        <v>0</v>
      </c>
      <c r="K30" s="205">
        <f t="shared" si="22"/>
        <v>0</v>
      </c>
      <c r="L30" s="205">
        <f t="shared" si="22"/>
        <v>0</v>
      </c>
      <c r="M30" s="205">
        <f t="shared" si="22"/>
        <v>0</v>
      </c>
    </row>
    <row r="31" spans="1:13" s="147" customFormat="1" ht="24" x14ac:dyDescent="0.2">
      <c r="A31" s="4"/>
      <c r="B31" s="225" t="s">
        <v>307</v>
      </c>
      <c r="C31" s="202"/>
      <c r="D31" s="203">
        <v>0</v>
      </c>
      <c r="E31" s="203">
        <v>0</v>
      </c>
      <c r="F31" s="203">
        <v>0</v>
      </c>
      <c r="G31" s="203">
        <v>0</v>
      </c>
      <c r="H31" s="203">
        <v>0</v>
      </c>
      <c r="I31" s="203">
        <v>0</v>
      </c>
      <c r="J31" s="203">
        <v>0</v>
      </c>
      <c r="K31" s="203">
        <v>0</v>
      </c>
      <c r="L31" s="203">
        <v>0</v>
      </c>
      <c r="M31" s="203">
        <v>0</v>
      </c>
    </row>
    <row r="32" spans="1:13" s="147" customFormat="1" ht="15" x14ac:dyDescent="0.2">
      <c r="A32" s="4"/>
      <c r="B32" s="225" t="s">
        <v>308</v>
      </c>
      <c r="C32" s="202"/>
      <c r="D32" s="203">
        <v>0</v>
      </c>
      <c r="E32" s="203">
        <v>0</v>
      </c>
      <c r="F32" s="203">
        <v>0</v>
      </c>
      <c r="G32" s="203">
        <v>0</v>
      </c>
      <c r="H32" s="203">
        <v>0</v>
      </c>
      <c r="I32" s="203">
        <v>0</v>
      </c>
      <c r="J32" s="203">
        <v>0</v>
      </c>
      <c r="K32" s="203">
        <v>0</v>
      </c>
      <c r="L32" s="203">
        <v>0</v>
      </c>
      <c r="M32" s="203">
        <v>0</v>
      </c>
    </row>
    <row r="33" spans="1:13" s="149" customFormat="1" ht="15" x14ac:dyDescent="0.2">
      <c r="A33" s="4">
        <v>9</v>
      </c>
      <c r="B33" s="225" t="s">
        <v>309</v>
      </c>
      <c r="C33" s="202">
        <f>SUM(D33:M33)</f>
        <v>0</v>
      </c>
      <c r="D33" s="205">
        <f>D34*D35</f>
        <v>0</v>
      </c>
      <c r="E33" s="205">
        <f>E34*E35</f>
        <v>0</v>
      </c>
      <c r="F33" s="205">
        <f t="shared" ref="F33:M33" si="23">F34*F35</f>
        <v>0</v>
      </c>
      <c r="G33" s="205">
        <f t="shared" si="23"/>
        <v>0</v>
      </c>
      <c r="H33" s="205">
        <f t="shared" si="23"/>
        <v>0</v>
      </c>
      <c r="I33" s="205">
        <f t="shared" si="23"/>
        <v>0</v>
      </c>
      <c r="J33" s="205">
        <f t="shared" si="23"/>
        <v>0</v>
      </c>
      <c r="K33" s="205">
        <f t="shared" si="23"/>
        <v>0</v>
      </c>
      <c r="L33" s="205">
        <f t="shared" si="23"/>
        <v>0</v>
      </c>
      <c r="M33" s="205">
        <f t="shared" si="23"/>
        <v>0</v>
      </c>
    </row>
    <row r="34" spans="1:13" s="147" customFormat="1" ht="24" x14ac:dyDescent="0.2">
      <c r="A34" s="4"/>
      <c r="B34" s="225" t="s">
        <v>307</v>
      </c>
      <c r="C34" s="202"/>
      <c r="D34" s="203">
        <v>0</v>
      </c>
      <c r="E34" s="203">
        <v>0</v>
      </c>
      <c r="F34" s="203">
        <v>0</v>
      </c>
      <c r="G34" s="203">
        <v>0</v>
      </c>
      <c r="H34" s="203">
        <v>0</v>
      </c>
      <c r="I34" s="203">
        <v>0</v>
      </c>
      <c r="J34" s="203">
        <v>0</v>
      </c>
      <c r="K34" s="203">
        <v>0</v>
      </c>
      <c r="L34" s="203">
        <v>0</v>
      </c>
      <c r="M34" s="203">
        <v>0</v>
      </c>
    </row>
    <row r="35" spans="1:13" s="147" customFormat="1" ht="15" x14ac:dyDescent="0.2">
      <c r="A35" s="4"/>
      <c r="B35" s="225" t="s">
        <v>308</v>
      </c>
      <c r="C35" s="202"/>
      <c r="D35" s="203">
        <v>0</v>
      </c>
      <c r="E35" s="203">
        <v>0</v>
      </c>
      <c r="F35" s="203">
        <v>0</v>
      </c>
      <c r="G35" s="203">
        <v>0</v>
      </c>
      <c r="H35" s="203">
        <v>0</v>
      </c>
      <c r="I35" s="203">
        <v>0</v>
      </c>
      <c r="J35" s="203">
        <v>0</v>
      </c>
      <c r="K35" s="203">
        <v>0</v>
      </c>
      <c r="L35" s="203">
        <v>0</v>
      </c>
      <c r="M35" s="203">
        <v>0</v>
      </c>
    </row>
    <row r="36" spans="1:13" s="149" customFormat="1" ht="15" x14ac:dyDescent="0.2">
      <c r="A36" s="4">
        <v>10</v>
      </c>
      <c r="B36" s="225" t="s">
        <v>310</v>
      </c>
      <c r="C36" s="202">
        <f>SUM(D36:M36)</f>
        <v>0</v>
      </c>
      <c r="D36" s="205">
        <f>D37*D38</f>
        <v>0</v>
      </c>
      <c r="E36" s="205">
        <f t="shared" ref="E36:M36" si="24">E37*E38</f>
        <v>0</v>
      </c>
      <c r="F36" s="205">
        <f t="shared" si="24"/>
        <v>0</v>
      </c>
      <c r="G36" s="205">
        <f t="shared" si="24"/>
        <v>0</v>
      </c>
      <c r="H36" s="205">
        <f t="shared" si="24"/>
        <v>0</v>
      </c>
      <c r="I36" s="205">
        <f t="shared" si="24"/>
        <v>0</v>
      </c>
      <c r="J36" s="205">
        <f t="shared" si="24"/>
        <v>0</v>
      </c>
      <c r="K36" s="205">
        <f t="shared" si="24"/>
        <v>0</v>
      </c>
      <c r="L36" s="205">
        <f t="shared" si="24"/>
        <v>0</v>
      </c>
      <c r="M36" s="205">
        <f t="shared" si="24"/>
        <v>0</v>
      </c>
    </row>
    <row r="37" spans="1:13" s="147" customFormat="1" ht="24" x14ac:dyDescent="0.2">
      <c r="A37" s="4"/>
      <c r="B37" s="225" t="s">
        <v>307</v>
      </c>
      <c r="C37" s="202"/>
      <c r="D37" s="203">
        <v>0</v>
      </c>
      <c r="E37" s="203">
        <v>0</v>
      </c>
      <c r="F37" s="203">
        <v>0</v>
      </c>
      <c r="G37" s="203">
        <v>0</v>
      </c>
      <c r="H37" s="203">
        <v>0</v>
      </c>
      <c r="I37" s="203">
        <v>0</v>
      </c>
      <c r="J37" s="203">
        <v>0</v>
      </c>
      <c r="K37" s="203">
        <v>0</v>
      </c>
      <c r="L37" s="203">
        <v>0</v>
      </c>
      <c r="M37" s="203">
        <v>0</v>
      </c>
    </row>
    <row r="38" spans="1:13" s="147" customFormat="1" ht="15" x14ac:dyDescent="0.2">
      <c r="A38" s="4"/>
      <c r="B38" s="225" t="s">
        <v>308</v>
      </c>
      <c r="C38" s="202"/>
      <c r="D38" s="203">
        <v>0</v>
      </c>
      <c r="E38" s="203">
        <v>0</v>
      </c>
      <c r="F38" s="203">
        <v>0</v>
      </c>
      <c r="G38" s="203">
        <v>0</v>
      </c>
      <c r="H38" s="203">
        <v>0</v>
      </c>
      <c r="I38" s="203">
        <v>0</v>
      </c>
      <c r="J38" s="203">
        <v>0</v>
      </c>
      <c r="K38" s="203">
        <v>0</v>
      </c>
      <c r="L38" s="203">
        <v>0</v>
      </c>
      <c r="M38" s="203">
        <v>0</v>
      </c>
    </row>
    <row r="39" spans="1:13" s="145" customFormat="1" ht="15" x14ac:dyDescent="0.2">
      <c r="A39" s="4"/>
      <c r="B39" s="198" t="s">
        <v>185</v>
      </c>
      <c r="C39" s="202">
        <f>SUM(D39:M39)</f>
        <v>0</v>
      </c>
      <c r="D39" s="208">
        <f>D21+D26+D29+D30+D33+D36</f>
        <v>0</v>
      </c>
      <c r="E39" s="208">
        <f t="shared" ref="E39:M39" si="25">E21+E26+E29+E30+E33+E36</f>
        <v>0</v>
      </c>
      <c r="F39" s="208">
        <f t="shared" si="25"/>
        <v>0</v>
      </c>
      <c r="G39" s="208">
        <f t="shared" si="25"/>
        <v>0</v>
      </c>
      <c r="H39" s="208">
        <f t="shared" si="25"/>
        <v>0</v>
      </c>
      <c r="I39" s="208">
        <f t="shared" si="25"/>
        <v>0</v>
      </c>
      <c r="J39" s="208">
        <f t="shared" si="25"/>
        <v>0</v>
      </c>
      <c r="K39" s="208">
        <f t="shared" si="25"/>
        <v>0</v>
      </c>
      <c r="L39" s="208">
        <f t="shared" si="25"/>
        <v>0</v>
      </c>
      <c r="M39" s="208">
        <f t="shared" si="25"/>
        <v>0</v>
      </c>
    </row>
    <row r="40" spans="1:13" s="145" customFormat="1" ht="15" x14ac:dyDescent="0.2">
      <c r="A40" s="4">
        <v>11</v>
      </c>
      <c r="B40" s="225" t="s">
        <v>311</v>
      </c>
      <c r="C40" s="202">
        <f t="shared" si="20"/>
        <v>0</v>
      </c>
      <c r="D40" s="208">
        <f>(D41*D42)*D43</f>
        <v>0</v>
      </c>
      <c r="E40" s="208">
        <f t="shared" ref="E40:M40" si="26">(E41*E42)*E43</f>
        <v>0</v>
      </c>
      <c r="F40" s="208">
        <f t="shared" si="26"/>
        <v>0</v>
      </c>
      <c r="G40" s="208">
        <f t="shared" si="26"/>
        <v>0</v>
      </c>
      <c r="H40" s="208">
        <f t="shared" si="26"/>
        <v>0</v>
      </c>
      <c r="I40" s="208">
        <f t="shared" si="26"/>
        <v>0</v>
      </c>
      <c r="J40" s="208">
        <f t="shared" si="26"/>
        <v>0</v>
      </c>
      <c r="K40" s="208">
        <f t="shared" si="26"/>
        <v>0</v>
      </c>
      <c r="L40" s="208">
        <f t="shared" si="26"/>
        <v>0</v>
      </c>
      <c r="M40" s="208">
        <f t="shared" si="26"/>
        <v>0</v>
      </c>
    </row>
    <row r="41" spans="1:13" s="145" customFormat="1" ht="15" x14ac:dyDescent="0.2">
      <c r="A41" s="4"/>
      <c r="B41" s="225" t="s">
        <v>312</v>
      </c>
      <c r="C41" s="202"/>
      <c r="D41" s="203">
        <v>0</v>
      </c>
      <c r="E41" s="203">
        <v>0</v>
      </c>
      <c r="F41" s="203">
        <v>0</v>
      </c>
      <c r="G41" s="203">
        <v>0</v>
      </c>
      <c r="H41" s="203">
        <v>0</v>
      </c>
      <c r="I41" s="203">
        <v>0</v>
      </c>
      <c r="J41" s="203">
        <v>0</v>
      </c>
      <c r="K41" s="203">
        <v>0</v>
      </c>
      <c r="L41" s="203">
        <v>0</v>
      </c>
      <c r="M41" s="203">
        <v>0</v>
      </c>
    </row>
    <row r="42" spans="1:13" s="145" customFormat="1" ht="15" x14ac:dyDescent="0.2">
      <c r="A42" s="4"/>
      <c r="B42" s="225" t="s">
        <v>313</v>
      </c>
      <c r="C42" s="202"/>
      <c r="D42" s="203">
        <v>0</v>
      </c>
      <c r="E42" s="203">
        <v>0</v>
      </c>
      <c r="F42" s="203">
        <v>0</v>
      </c>
      <c r="G42" s="203">
        <v>0</v>
      </c>
      <c r="H42" s="203">
        <v>0</v>
      </c>
      <c r="I42" s="203">
        <v>0</v>
      </c>
      <c r="J42" s="203">
        <v>0</v>
      </c>
      <c r="K42" s="203">
        <v>0</v>
      </c>
      <c r="L42" s="203">
        <v>0</v>
      </c>
      <c r="M42" s="203">
        <v>0</v>
      </c>
    </row>
    <row r="43" spans="1:13" s="145" customFormat="1" ht="15" x14ac:dyDescent="0.2">
      <c r="A43" s="4"/>
      <c r="B43" s="225" t="s">
        <v>314</v>
      </c>
      <c r="C43" s="202"/>
      <c r="D43" s="203">
        <v>0</v>
      </c>
      <c r="E43" s="203">
        <v>0</v>
      </c>
      <c r="F43" s="203">
        <v>0</v>
      </c>
      <c r="G43" s="203">
        <v>0</v>
      </c>
      <c r="H43" s="203">
        <v>0</v>
      </c>
      <c r="I43" s="203">
        <v>0</v>
      </c>
      <c r="J43" s="203">
        <v>0</v>
      </c>
      <c r="K43" s="203">
        <v>0</v>
      </c>
      <c r="L43" s="203">
        <v>0</v>
      </c>
      <c r="M43" s="203">
        <v>0</v>
      </c>
    </row>
    <row r="44" spans="1:13" s="145" customFormat="1" ht="24" x14ac:dyDescent="0.2">
      <c r="A44" s="7">
        <v>12</v>
      </c>
      <c r="B44" s="6" t="s">
        <v>340</v>
      </c>
      <c r="C44" s="202">
        <f t="shared" si="20"/>
        <v>0</v>
      </c>
      <c r="D44" s="203">
        <v>0</v>
      </c>
      <c r="E44" s="203">
        <v>0</v>
      </c>
      <c r="F44" s="203">
        <v>0</v>
      </c>
      <c r="G44" s="203">
        <v>0</v>
      </c>
      <c r="H44" s="203">
        <v>0</v>
      </c>
      <c r="I44" s="203">
        <v>0</v>
      </c>
      <c r="J44" s="203">
        <v>0</v>
      </c>
      <c r="K44" s="203">
        <v>0</v>
      </c>
      <c r="L44" s="203">
        <v>0</v>
      </c>
      <c r="M44" s="203">
        <v>0</v>
      </c>
    </row>
    <row r="45" spans="1:13" s="147" customFormat="1" ht="15" x14ac:dyDescent="0.2">
      <c r="A45" s="4"/>
      <c r="B45" s="198" t="s">
        <v>128</v>
      </c>
      <c r="C45" s="202">
        <f t="shared" si="20"/>
        <v>0</v>
      </c>
      <c r="D45" s="204">
        <f>D40+D44</f>
        <v>0</v>
      </c>
      <c r="E45" s="204">
        <f t="shared" ref="E45:M45" si="27">E40+E44</f>
        <v>0</v>
      </c>
      <c r="F45" s="204">
        <f t="shared" si="27"/>
        <v>0</v>
      </c>
      <c r="G45" s="204">
        <f t="shared" si="27"/>
        <v>0</v>
      </c>
      <c r="H45" s="204">
        <f t="shared" si="27"/>
        <v>0</v>
      </c>
      <c r="I45" s="204">
        <f t="shared" si="27"/>
        <v>0</v>
      </c>
      <c r="J45" s="204">
        <f t="shared" si="27"/>
        <v>0</v>
      </c>
      <c r="K45" s="204">
        <f t="shared" si="27"/>
        <v>0</v>
      </c>
      <c r="L45" s="204">
        <f t="shared" si="27"/>
        <v>0</v>
      </c>
      <c r="M45" s="204">
        <f t="shared" si="27"/>
        <v>0</v>
      </c>
    </row>
    <row r="46" spans="1:13" s="147" customFormat="1" ht="48" x14ac:dyDescent="0.2">
      <c r="A46" s="4">
        <v>13</v>
      </c>
      <c r="B46" s="6" t="s">
        <v>282</v>
      </c>
      <c r="C46" s="202">
        <f>SUM(D46:M46)</f>
        <v>0</v>
      </c>
      <c r="D46" s="203">
        <v>0</v>
      </c>
      <c r="E46" s="203">
        <v>0</v>
      </c>
      <c r="F46" s="203">
        <v>0</v>
      </c>
      <c r="G46" s="203">
        <v>0</v>
      </c>
      <c r="H46" s="203">
        <v>0</v>
      </c>
      <c r="I46" s="203">
        <v>0</v>
      </c>
      <c r="J46" s="203">
        <v>0</v>
      </c>
      <c r="K46" s="203">
        <v>0</v>
      </c>
      <c r="L46" s="203">
        <v>0</v>
      </c>
      <c r="M46" s="203">
        <v>0</v>
      </c>
    </row>
    <row r="47" spans="1:13" s="147" customFormat="1" ht="24" x14ac:dyDescent="0.2">
      <c r="A47" s="4"/>
      <c r="B47" s="13" t="s">
        <v>552</v>
      </c>
      <c r="C47" s="202">
        <f t="shared" si="20"/>
        <v>0</v>
      </c>
      <c r="D47" s="275">
        <f>D48*D49</f>
        <v>0</v>
      </c>
      <c r="E47" s="275">
        <f t="shared" ref="E47:M47" si="28">E48*E49</f>
        <v>0</v>
      </c>
      <c r="F47" s="275">
        <f t="shared" si="28"/>
        <v>0</v>
      </c>
      <c r="G47" s="275">
        <f t="shared" si="28"/>
        <v>0</v>
      </c>
      <c r="H47" s="275">
        <f t="shared" si="28"/>
        <v>0</v>
      </c>
      <c r="I47" s="275">
        <f t="shared" si="28"/>
        <v>0</v>
      </c>
      <c r="J47" s="275">
        <f t="shared" si="28"/>
        <v>0</v>
      </c>
      <c r="K47" s="275">
        <f t="shared" si="28"/>
        <v>0</v>
      </c>
      <c r="L47" s="275">
        <f t="shared" si="28"/>
        <v>0</v>
      </c>
      <c r="M47" s="275">
        <f t="shared" si="28"/>
        <v>0</v>
      </c>
    </row>
    <row r="48" spans="1:13" s="147" customFormat="1" ht="24" x14ac:dyDescent="0.2">
      <c r="A48" s="4"/>
      <c r="B48" s="225" t="s">
        <v>315</v>
      </c>
      <c r="C48" s="202"/>
      <c r="D48" s="203">
        <v>0</v>
      </c>
      <c r="E48" s="203">
        <v>0</v>
      </c>
      <c r="F48" s="203">
        <v>0</v>
      </c>
      <c r="G48" s="203">
        <v>0</v>
      </c>
      <c r="H48" s="203">
        <v>0</v>
      </c>
      <c r="I48" s="203">
        <v>0</v>
      </c>
      <c r="J48" s="203">
        <v>0</v>
      </c>
      <c r="K48" s="203">
        <v>0</v>
      </c>
      <c r="L48" s="203">
        <v>0</v>
      </c>
      <c r="M48" s="203">
        <v>0</v>
      </c>
    </row>
    <row r="49" spans="1:13" s="147" customFormat="1" ht="15" x14ac:dyDescent="0.2">
      <c r="A49" s="4"/>
      <c r="B49" s="225" t="s">
        <v>297</v>
      </c>
      <c r="C49" s="202"/>
      <c r="D49" s="203">
        <v>0</v>
      </c>
      <c r="E49" s="203">
        <v>0</v>
      </c>
      <c r="F49" s="203">
        <v>0</v>
      </c>
      <c r="G49" s="203">
        <v>0</v>
      </c>
      <c r="H49" s="203">
        <v>0</v>
      </c>
      <c r="I49" s="203">
        <v>0</v>
      </c>
      <c r="J49" s="203">
        <v>0</v>
      </c>
      <c r="K49" s="203">
        <v>0</v>
      </c>
      <c r="L49" s="203">
        <v>0</v>
      </c>
      <c r="M49" s="203">
        <v>0</v>
      </c>
    </row>
    <row r="50" spans="1:13" s="148" customFormat="1" ht="36" x14ac:dyDescent="0.2">
      <c r="A50" s="7">
        <v>14</v>
      </c>
      <c r="B50" s="28" t="s">
        <v>317</v>
      </c>
      <c r="C50" s="202">
        <f t="shared" si="20"/>
        <v>0</v>
      </c>
      <c r="D50" s="203">
        <v>0</v>
      </c>
      <c r="E50" s="203">
        <v>0</v>
      </c>
      <c r="F50" s="203">
        <v>0</v>
      </c>
      <c r="G50" s="203">
        <v>0</v>
      </c>
      <c r="H50" s="203">
        <v>0</v>
      </c>
      <c r="I50" s="203">
        <v>0</v>
      </c>
      <c r="J50" s="203">
        <v>0</v>
      </c>
      <c r="K50" s="203">
        <v>0</v>
      </c>
      <c r="L50" s="203">
        <v>0</v>
      </c>
      <c r="M50" s="203">
        <v>0</v>
      </c>
    </row>
    <row r="51" spans="1:13" s="148" customFormat="1" ht="24" x14ac:dyDescent="0.2">
      <c r="A51" s="7"/>
      <c r="B51" s="28" t="s">
        <v>335</v>
      </c>
      <c r="C51" s="202">
        <f t="shared" si="20"/>
        <v>0</v>
      </c>
      <c r="D51" s="205">
        <f t="shared" ref="D51:M51" si="29">D39+D45+D46+D50</f>
        <v>0</v>
      </c>
      <c r="E51" s="205">
        <f t="shared" si="29"/>
        <v>0</v>
      </c>
      <c r="F51" s="205">
        <f t="shared" si="29"/>
        <v>0</v>
      </c>
      <c r="G51" s="205">
        <f t="shared" si="29"/>
        <v>0</v>
      </c>
      <c r="H51" s="205">
        <f t="shared" si="29"/>
        <v>0</v>
      </c>
      <c r="I51" s="205">
        <f t="shared" si="29"/>
        <v>0</v>
      </c>
      <c r="J51" s="205">
        <f t="shared" si="29"/>
        <v>0</v>
      </c>
      <c r="K51" s="205">
        <f t="shared" si="29"/>
        <v>0</v>
      </c>
      <c r="L51" s="205">
        <f t="shared" si="29"/>
        <v>0</v>
      </c>
      <c r="M51" s="205">
        <f t="shared" si="29"/>
        <v>0</v>
      </c>
    </row>
    <row r="52" spans="1:13" s="148" customFormat="1" ht="24" x14ac:dyDescent="0.2">
      <c r="A52" s="7"/>
      <c r="B52" s="28" t="s">
        <v>320</v>
      </c>
      <c r="C52" s="202">
        <f t="shared" si="20"/>
        <v>0</v>
      </c>
      <c r="D52" s="205">
        <f t="shared" ref="D52:M52" si="30">D18-D51</f>
        <v>0</v>
      </c>
      <c r="E52" s="205">
        <f t="shared" si="30"/>
        <v>0</v>
      </c>
      <c r="F52" s="205">
        <f t="shared" si="30"/>
        <v>0</v>
      </c>
      <c r="G52" s="205">
        <f t="shared" si="30"/>
        <v>0</v>
      </c>
      <c r="H52" s="205">
        <f t="shared" si="30"/>
        <v>0</v>
      </c>
      <c r="I52" s="205">
        <f t="shared" si="30"/>
        <v>0</v>
      </c>
      <c r="J52" s="205">
        <f t="shared" si="30"/>
        <v>0</v>
      </c>
      <c r="K52" s="205">
        <f t="shared" si="30"/>
        <v>0</v>
      </c>
      <c r="L52" s="205">
        <f t="shared" si="30"/>
        <v>0</v>
      </c>
      <c r="M52" s="205">
        <f t="shared" si="30"/>
        <v>0</v>
      </c>
    </row>
    <row r="53" spans="1:13" s="148" customFormat="1" x14ac:dyDescent="0.2">
      <c r="A53" s="7">
        <v>15</v>
      </c>
      <c r="B53" s="8" t="s">
        <v>241</v>
      </c>
      <c r="C53" s="202">
        <f t="shared" si="20"/>
        <v>0</v>
      </c>
      <c r="D53" s="203">
        <v>0</v>
      </c>
      <c r="E53" s="203">
        <v>0</v>
      </c>
      <c r="F53" s="203">
        <v>0</v>
      </c>
      <c r="G53" s="203">
        <v>0</v>
      </c>
      <c r="H53" s="203">
        <v>0</v>
      </c>
      <c r="I53" s="203">
        <v>0</v>
      </c>
      <c r="J53" s="203">
        <v>0</v>
      </c>
      <c r="K53" s="203">
        <v>0</v>
      </c>
      <c r="L53" s="203">
        <v>0</v>
      </c>
      <c r="M53" s="203">
        <v>0</v>
      </c>
    </row>
    <row r="54" spans="1:13" s="148" customFormat="1" x14ac:dyDescent="0.2">
      <c r="A54" s="7">
        <v>16</v>
      </c>
      <c r="B54" s="8" t="s">
        <v>242</v>
      </c>
      <c r="C54" s="202">
        <f t="shared" si="20"/>
        <v>0</v>
      </c>
      <c r="D54" s="203">
        <v>0</v>
      </c>
      <c r="E54" s="203">
        <v>0</v>
      </c>
      <c r="F54" s="203">
        <v>0</v>
      </c>
      <c r="G54" s="203">
        <v>0</v>
      </c>
      <c r="H54" s="203">
        <v>0</v>
      </c>
      <c r="I54" s="203">
        <v>0</v>
      </c>
      <c r="J54" s="203">
        <v>0</v>
      </c>
      <c r="K54" s="203">
        <v>0</v>
      </c>
      <c r="L54" s="203">
        <v>0</v>
      </c>
      <c r="M54" s="203">
        <v>0</v>
      </c>
    </row>
    <row r="55" spans="1:13" s="148" customFormat="1" x14ac:dyDescent="0.2">
      <c r="A55" s="7">
        <v>17</v>
      </c>
      <c r="B55" s="8" t="s">
        <v>318</v>
      </c>
      <c r="C55" s="202">
        <f t="shared" si="20"/>
        <v>0</v>
      </c>
      <c r="D55" s="203">
        <v>0</v>
      </c>
      <c r="E55" s="203">
        <v>0</v>
      </c>
      <c r="F55" s="203">
        <v>0</v>
      </c>
      <c r="G55" s="203">
        <v>0</v>
      </c>
      <c r="H55" s="203">
        <v>0</v>
      </c>
      <c r="I55" s="203">
        <v>0</v>
      </c>
      <c r="J55" s="203">
        <v>0</v>
      </c>
      <c r="K55" s="203">
        <v>0</v>
      </c>
      <c r="L55" s="203">
        <v>0</v>
      </c>
      <c r="M55" s="203">
        <v>0</v>
      </c>
    </row>
    <row r="56" spans="1:13" s="148" customFormat="1" ht="24" x14ac:dyDescent="0.2">
      <c r="A56" s="7"/>
      <c r="B56" s="28" t="s">
        <v>321</v>
      </c>
      <c r="C56" s="202">
        <f>SUM(D56:M56)</f>
        <v>0</v>
      </c>
      <c r="D56" s="205">
        <f t="shared" ref="D56:M56" si="31">D53-D54+D55</f>
        <v>0</v>
      </c>
      <c r="E56" s="205">
        <f t="shared" si="31"/>
        <v>0</v>
      </c>
      <c r="F56" s="205">
        <f t="shared" si="31"/>
        <v>0</v>
      </c>
      <c r="G56" s="205">
        <f t="shared" si="31"/>
        <v>0</v>
      </c>
      <c r="H56" s="205">
        <f t="shared" si="31"/>
        <v>0</v>
      </c>
      <c r="I56" s="205">
        <f t="shared" si="31"/>
        <v>0</v>
      </c>
      <c r="J56" s="205">
        <f t="shared" si="31"/>
        <v>0</v>
      </c>
      <c r="K56" s="205">
        <f t="shared" si="31"/>
        <v>0</v>
      </c>
      <c r="L56" s="205">
        <f t="shared" si="31"/>
        <v>0</v>
      </c>
      <c r="M56" s="205">
        <f t="shared" si="31"/>
        <v>0</v>
      </c>
    </row>
    <row r="57" spans="1:13" s="147" customFormat="1" ht="24" x14ac:dyDescent="0.2">
      <c r="A57" s="33"/>
      <c r="B57" s="198" t="s">
        <v>319</v>
      </c>
      <c r="C57" s="202">
        <f>SUM(D57:M57)</f>
        <v>0</v>
      </c>
      <c r="D57" s="202">
        <f>D52-D56</f>
        <v>0</v>
      </c>
      <c r="E57" s="202">
        <f t="shared" ref="E57:M57" si="32">E52-E56</f>
        <v>0</v>
      </c>
      <c r="F57" s="202">
        <f t="shared" si="32"/>
        <v>0</v>
      </c>
      <c r="G57" s="202">
        <f t="shared" si="32"/>
        <v>0</v>
      </c>
      <c r="H57" s="202">
        <f t="shared" si="32"/>
        <v>0</v>
      </c>
      <c r="I57" s="202">
        <f t="shared" si="32"/>
        <v>0</v>
      </c>
      <c r="J57" s="202">
        <f t="shared" si="32"/>
        <v>0</v>
      </c>
      <c r="K57" s="202">
        <f t="shared" si="32"/>
        <v>0</v>
      </c>
      <c r="L57" s="202">
        <f t="shared" si="32"/>
        <v>0</v>
      </c>
      <c r="M57" s="202">
        <f t="shared" si="32"/>
        <v>0</v>
      </c>
    </row>
    <row r="58" spans="1:13" s="148" customFormat="1" ht="24" x14ac:dyDescent="0.2">
      <c r="A58" s="11"/>
      <c r="B58" s="13" t="s">
        <v>287</v>
      </c>
      <c r="C58" s="202">
        <f>'1A-Bilant'!D28</f>
        <v>0</v>
      </c>
      <c r="D58" s="206">
        <f>'1A-Bilant'!D28</f>
        <v>0</v>
      </c>
      <c r="E58" s="206">
        <f t="shared" ref="E58:M58" si="33">D59</f>
        <v>0</v>
      </c>
      <c r="F58" s="206">
        <f t="shared" si="33"/>
        <v>0</v>
      </c>
      <c r="G58" s="206">
        <f t="shared" si="33"/>
        <v>0</v>
      </c>
      <c r="H58" s="206">
        <f t="shared" si="33"/>
        <v>0</v>
      </c>
      <c r="I58" s="206">
        <f t="shared" si="33"/>
        <v>0</v>
      </c>
      <c r="J58" s="206">
        <f t="shared" si="33"/>
        <v>0</v>
      </c>
      <c r="K58" s="206">
        <f t="shared" si="33"/>
        <v>0</v>
      </c>
      <c r="L58" s="206">
        <f t="shared" si="33"/>
        <v>0</v>
      </c>
      <c r="M58" s="206">
        <f t="shared" si="33"/>
        <v>0</v>
      </c>
    </row>
    <row r="59" spans="1:13" ht="24" x14ac:dyDescent="0.2">
      <c r="A59" s="9"/>
      <c r="B59" s="13" t="s">
        <v>246</v>
      </c>
      <c r="C59" s="202"/>
      <c r="D59" s="206">
        <f>D58+D57</f>
        <v>0</v>
      </c>
      <c r="E59" s="206">
        <f t="shared" ref="E59:M59" si="34">E58+E57</f>
        <v>0</v>
      </c>
      <c r="F59" s="206">
        <f t="shared" si="34"/>
        <v>0</v>
      </c>
      <c r="G59" s="206">
        <f t="shared" si="34"/>
        <v>0</v>
      </c>
      <c r="H59" s="206">
        <f t="shared" si="34"/>
        <v>0</v>
      </c>
      <c r="I59" s="206">
        <f t="shared" si="34"/>
        <v>0</v>
      </c>
      <c r="J59" s="206">
        <f t="shared" si="34"/>
        <v>0</v>
      </c>
      <c r="K59" s="206">
        <f t="shared" si="34"/>
        <v>0</v>
      </c>
      <c r="L59" s="206">
        <f t="shared" si="34"/>
        <v>0</v>
      </c>
      <c r="M59" s="206">
        <f t="shared" si="34"/>
        <v>0</v>
      </c>
    </row>
    <row r="60" spans="1:13" s="144" customFormat="1" ht="15" x14ac:dyDescent="0.2">
      <c r="A60" s="495" t="s">
        <v>537</v>
      </c>
      <c r="B60" s="495"/>
      <c r="C60" s="495"/>
      <c r="D60" s="495"/>
      <c r="E60" s="495"/>
      <c r="F60" s="495"/>
      <c r="G60" s="495"/>
      <c r="H60" s="495"/>
      <c r="I60" s="377"/>
      <c r="J60" s="377"/>
      <c r="K60" s="377"/>
      <c r="L60" s="377"/>
      <c r="M60" s="377"/>
    </row>
    <row r="61" spans="1:13" s="144" customFormat="1" ht="15" x14ac:dyDescent="0.2">
      <c r="A61" s="474" t="s">
        <v>517</v>
      </c>
      <c r="B61" s="475"/>
      <c r="C61" s="476" t="s">
        <v>502</v>
      </c>
      <c r="D61" s="492" t="s">
        <v>190</v>
      </c>
      <c r="E61" s="492"/>
      <c r="F61" s="492"/>
      <c r="G61" s="492"/>
      <c r="H61" s="492"/>
      <c r="I61" s="492"/>
      <c r="J61" s="492"/>
      <c r="K61" s="492"/>
      <c r="L61" s="492"/>
      <c r="M61" s="492"/>
    </row>
    <row r="62" spans="1:13" s="145" customFormat="1" ht="15" x14ac:dyDescent="0.2">
      <c r="A62" s="474"/>
      <c r="B62" s="475"/>
      <c r="C62" s="476"/>
      <c r="D62" s="199" t="s">
        <v>363</v>
      </c>
      <c r="E62" s="199" t="s">
        <v>364</v>
      </c>
      <c r="F62" s="199" t="s">
        <v>365</v>
      </c>
      <c r="G62" s="199" t="s">
        <v>366</v>
      </c>
      <c r="H62" s="199" t="s">
        <v>367</v>
      </c>
      <c r="I62" s="199" t="s">
        <v>368</v>
      </c>
      <c r="J62" s="199" t="s">
        <v>369</v>
      </c>
      <c r="K62" s="199" t="s">
        <v>370</v>
      </c>
      <c r="L62" s="199" t="s">
        <v>371</v>
      </c>
      <c r="M62" s="199" t="s">
        <v>372</v>
      </c>
    </row>
    <row r="63" spans="1:13" s="145" customFormat="1" ht="15" x14ac:dyDescent="0.2">
      <c r="A63" s="493" t="s">
        <v>536</v>
      </c>
      <c r="B63" s="493"/>
      <c r="C63" s="493"/>
      <c r="D63" s="493"/>
      <c r="E63" s="493"/>
      <c r="F63" s="493"/>
      <c r="G63" s="493"/>
      <c r="H63" s="493"/>
      <c r="I63" s="493"/>
      <c r="J63" s="493"/>
      <c r="K63" s="493"/>
      <c r="L63" s="493"/>
      <c r="M63" s="493"/>
    </row>
    <row r="64" spans="1:13" s="145" customFormat="1" ht="15" x14ac:dyDescent="0.2">
      <c r="A64" s="477" t="s">
        <v>532</v>
      </c>
      <c r="B64" s="477"/>
      <c r="C64" s="477"/>
      <c r="D64" s="477"/>
      <c r="E64" s="477"/>
      <c r="F64" s="477"/>
      <c r="G64" s="477"/>
      <c r="H64" s="477"/>
      <c r="I64" s="477"/>
      <c r="J64" s="477"/>
      <c r="K64" s="477"/>
      <c r="L64" s="477"/>
      <c r="M64" s="477"/>
    </row>
    <row r="65" spans="1:15" s="144" customFormat="1" ht="15" x14ac:dyDescent="0.2">
      <c r="A65" s="4">
        <v>1</v>
      </c>
      <c r="B65" s="225" t="s">
        <v>181</v>
      </c>
      <c r="C65" s="202">
        <f t="shared" ref="C65:C74" si="35">SUM(D65:M65)</f>
        <v>0</v>
      </c>
      <c r="D65" s="205">
        <f>D66*D67</f>
        <v>0</v>
      </c>
      <c r="E65" s="205">
        <f t="shared" ref="E65:M65" si="36">E66*E67</f>
        <v>0</v>
      </c>
      <c r="F65" s="205">
        <f t="shared" si="36"/>
        <v>0</v>
      </c>
      <c r="G65" s="205">
        <f t="shared" si="36"/>
        <v>0</v>
      </c>
      <c r="H65" s="205">
        <f t="shared" si="36"/>
        <v>0</v>
      </c>
      <c r="I65" s="205">
        <f t="shared" si="36"/>
        <v>0</v>
      </c>
      <c r="J65" s="205">
        <f t="shared" si="36"/>
        <v>0</v>
      </c>
      <c r="K65" s="205">
        <f t="shared" si="36"/>
        <v>0</v>
      </c>
      <c r="L65" s="205">
        <f t="shared" si="36"/>
        <v>0</v>
      </c>
      <c r="M65" s="205">
        <f t="shared" si="36"/>
        <v>0</v>
      </c>
    </row>
    <row r="66" spans="1:15" s="146" customFormat="1" ht="15" x14ac:dyDescent="0.2">
      <c r="A66" s="5"/>
      <c r="B66" s="225" t="s">
        <v>294</v>
      </c>
      <c r="C66" s="202"/>
      <c r="D66" s="203">
        <v>0</v>
      </c>
      <c r="E66" s="203">
        <v>0</v>
      </c>
      <c r="F66" s="203">
        <v>0</v>
      </c>
      <c r="G66" s="203">
        <v>0</v>
      </c>
      <c r="H66" s="203">
        <v>0</v>
      </c>
      <c r="I66" s="203">
        <v>0</v>
      </c>
      <c r="J66" s="203">
        <v>0</v>
      </c>
      <c r="K66" s="203">
        <v>0</v>
      </c>
      <c r="L66" s="203">
        <v>0</v>
      </c>
      <c r="M66" s="203">
        <v>0</v>
      </c>
    </row>
    <row r="67" spans="1:15" s="146" customFormat="1" ht="15" x14ac:dyDescent="0.2">
      <c r="A67" s="5"/>
      <c r="B67" s="225" t="s">
        <v>295</v>
      </c>
      <c r="C67" s="202"/>
      <c r="D67" s="203">
        <v>0</v>
      </c>
      <c r="E67" s="203">
        <v>0</v>
      </c>
      <c r="F67" s="203">
        <v>0</v>
      </c>
      <c r="G67" s="203">
        <v>0</v>
      </c>
      <c r="H67" s="203">
        <v>0</v>
      </c>
      <c r="I67" s="203">
        <v>0</v>
      </c>
      <c r="J67" s="203">
        <v>0</v>
      </c>
      <c r="K67" s="203">
        <v>0</v>
      </c>
      <c r="L67" s="203">
        <v>0</v>
      </c>
      <c r="M67" s="203">
        <v>0</v>
      </c>
      <c r="O67" s="374"/>
    </row>
    <row r="68" spans="1:15" s="144" customFormat="1" ht="15" x14ac:dyDescent="0.2">
      <c r="A68" s="4">
        <v>2</v>
      </c>
      <c r="B68" s="225" t="s">
        <v>182</v>
      </c>
      <c r="C68" s="202">
        <f t="shared" si="35"/>
        <v>0</v>
      </c>
      <c r="D68" s="205">
        <f>D69*D70</f>
        <v>0</v>
      </c>
      <c r="E68" s="205">
        <f t="shared" ref="E68" si="37">E69*E70</f>
        <v>0</v>
      </c>
      <c r="F68" s="205">
        <f t="shared" ref="F68" si="38">F69*F70</f>
        <v>0</v>
      </c>
      <c r="G68" s="205">
        <f t="shared" ref="G68" si="39">G69*G70</f>
        <v>0</v>
      </c>
      <c r="H68" s="205">
        <f t="shared" ref="H68" si="40">H69*H70</f>
        <v>0</v>
      </c>
      <c r="I68" s="205">
        <f t="shared" ref="I68" si="41">I69*I70</f>
        <v>0</v>
      </c>
      <c r="J68" s="205">
        <f t="shared" ref="J68" si="42">J69*J70</f>
        <v>0</v>
      </c>
      <c r="K68" s="205">
        <f t="shared" ref="K68" si="43">K69*K70</f>
        <v>0</v>
      </c>
      <c r="L68" s="205">
        <f t="shared" ref="L68" si="44">L69*L70</f>
        <v>0</v>
      </c>
      <c r="M68" s="205">
        <f t="shared" ref="M68" si="45">M69*M70</f>
        <v>0</v>
      </c>
    </row>
    <row r="69" spans="1:15" s="146" customFormat="1" ht="15" x14ac:dyDescent="0.2">
      <c r="A69" s="5"/>
      <c r="B69" s="225" t="s">
        <v>296</v>
      </c>
      <c r="C69" s="202"/>
      <c r="D69" s="203">
        <v>0</v>
      </c>
      <c r="E69" s="203">
        <v>0</v>
      </c>
      <c r="F69" s="203">
        <v>0</v>
      </c>
      <c r="G69" s="203">
        <v>0</v>
      </c>
      <c r="H69" s="203">
        <v>0</v>
      </c>
      <c r="I69" s="203">
        <v>0</v>
      </c>
      <c r="J69" s="203">
        <v>0</v>
      </c>
      <c r="K69" s="203">
        <v>0</v>
      </c>
      <c r="L69" s="203">
        <v>0</v>
      </c>
      <c r="M69" s="203">
        <v>0</v>
      </c>
    </row>
    <row r="70" spans="1:15" s="146" customFormat="1" ht="15" x14ac:dyDescent="0.2">
      <c r="A70" s="5"/>
      <c r="B70" s="225" t="s">
        <v>297</v>
      </c>
      <c r="C70" s="202"/>
      <c r="D70" s="203">
        <v>0</v>
      </c>
      <c r="E70" s="203">
        <v>0</v>
      </c>
      <c r="F70" s="203">
        <v>0</v>
      </c>
      <c r="G70" s="203">
        <v>0</v>
      </c>
      <c r="H70" s="203">
        <v>0</v>
      </c>
      <c r="I70" s="203">
        <v>0</v>
      </c>
      <c r="J70" s="203">
        <v>0</v>
      </c>
      <c r="K70" s="203">
        <v>0</v>
      </c>
      <c r="L70" s="203">
        <v>0</v>
      </c>
      <c r="M70" s="203">
        <v>0</v>
      </c>
    </row>
    <row r="71" spans="1:15" s="144" customFormat="1" ht="15" x14ac:dyDescent="0.2">
      <c r="A71" s="4">
        <v>3</v>
      </c>
      <c r="B71" s="225" t="s">
        <v>183</v>
      </c>
      <c r="C71" s="202">
        <f t="shared" si="35"/>
        <v>0</v>
      </c>
      <c r="D71" s="205">
        <f>D72*D73</f>
        <v>0</v>
      </c>
      <c r="E71" s="205">
        <f t="shared" ref="E71" si="46">E72*E73</f>
        <v>0</v>
      </c>
      <c r="F71" s="205">
        <f t="shared" ref="F71" si="47">F72*F73</f>
        <v>0</v>
      </c>
      <c r="G71" s="205">
        <f t="shared" ref="G71" si="48">G72*G73</f>
        <v>0</v>
      </c>
      <c r="H71" s="205">
        <f t="shared" ref="H71" si="49">H72*H73</f>
        <v>0</v>
      </c>
      <c r="I71" s="205">
        <f t="shared" ref="I71" si="50">I72*I73</f>
        <v>0</v>
      </c>
      <c r="J71" s="205">
        <f t="shared" ref="J71" si="51">J72*J73</f>
        <v>0</v>
      </c>
      <c r="K71" s="205">
        <f t="shared" ref="K71" si="52">K72*K73</f>
        <v>0</v>
      </c>
      <c r="L71" s="205">
        <f t="shared" ref="L71" si="53">L72*L73</f>
        <v>0</v>
      </c>
      <c r="M71" s="205">
        <f t="shared" ref="M71" si="54">M72*M73</f>
        <v>0</v>
      </c>
    </row>
    <row r="72" spans="1:15" s="146" customFormat="1" ht="15" x14ac:dyDescent="0.2">
      <c r="A72" s="5"/>
      <c r="B72" s="225" t="s">
        <v>298</v>
      </c>
      <c r="C72" s="202"/>
      <c r="D72" s="203">
        <v>0</v>
      </c>
      <c r="E72" s="203">
        <v>0</v>
      </c>
      <c r="F72" s="203">
        <v>0</v>
      </c>
      <c r="G72" s="203">
        <v>0</v>
      </c>
      <c r="H72" s="203">
        <v>0</v>
      </c>
      <c r="I72" s="203">
        <v>0</v>
      </c>
      <c r="J72" s="203">
        <v>0</v>
      </c>
      <c r="K72" s="203">
        <v>0</v>
      </c>
      <c r="L72" s="203">
        <v>0</v>
      </c>
      <c r="M72" s="203">
        <v>0</v>
      </c>
    </row>
    <row r="73" spans="1:15" s="146" customFormat="1" ht="15" x14ac:dyDescent="0.2">
      <c r="A73" s="5"/>
      <c r="B73" s="225" t="s">
        <v>299</v>
      </c>
      <c r="C73" s="202"/>
      <c r="D73" s="203">
        <v>0</v>
      </c>
      <c r="E73" s="203">
        <v>0</v>
      </c>
      <c r="F73" s="203">
        <v>0</v>
      </c>
      <c r="G73" s="203">
        <v>0</v>
      </c>
      <c r="H73" s="203">
        <v>0</v>
      </c>
      <c r="I73" s="203">
        <v>0</v>
      </c>
      <c r="J73" s="203">
        <v>0</v>
      </c>
      <c r="K73" s="203">
        <v>0</v>
      </c>
      <c r="L73" s="203">
        <v>0</v>
      </c>
      <c r="M73" s="203">
        <v>0</v>
      </c>
    </row>
    <row r="74" spans="1:15" s="147" customFormat="1" ht="24" x14ac:dyDescent="0.2">
      <c r="A74" s="197"/>
      <c r="B74" s="391" t="s">
        <v>336</v>
      </c>
      <c r="C74" s="202">
        <f t="shared" si="35"/>
        <v>0</v>
      </c>
      <c r="D74" s="202">
        <f>D65+D68+D71</f>
        <v>0</v>
      </c>
      <c r="E74" s="202">
        <f t="shared" ref="E74:M74" si="55">E65+E68+E71</f>
        <v>0</v>
      </c>
      <c r="F74" s="202">
        <f t="shared" si="55"/>
        <v>0</v>
      </c>
      <c r="G74" s="202">
        <f t="shared" si="55"/>
        <v>0</v>
      </c>
      <c r="H74" s="202">
        <f t="shared" si="55"/>
        <v>0</v>
      </c>
      <c r="I74" s="202">
        <f t="shared" si="55"/>
        <v>0</v>
      </c>
      <c r="J74" s="202">
        <f t="shared" si="55"/>
        <v>0</v>
      </c>
      <c r="K74" s="202">
        <f t="shared" si="55"/>
        <v>0</v>
      </c>
      <c r="L74" s="202">
        <f t="shared" si="55"/>
        <v>0</v>
      </c>
      <c r="M74" s="202">
        <f t="shared" si="55"/>
        <v>0</v>
      </c>
    </row>
    <row r="75" spans="1:15" s="147" customFormat="1" ht="15" x14ac:dyDescent="0.2">
      <c r="A75" s="493" t="s">
        <v>535</v>
      </c>
      <c r="B75" s="493"/>
      <c r="C75" s="493"/>
      <c r="D75" s="493"/>
      <c r="E75" s="493"/>
      <c r="F75" s="493"/>
      <c r="G75" s="493"/>
      <c r="H75" s="493"/>
      <c r="I75" s="493"/>
      <c r="J75" s="493"/>
      <c r="K75" s="493"/>
      <c r="L75" s="493"/>
      <c r="M75" s="493"/>
    </row>
    <row r="76" spans="1:15" s="147" customFormat="1" ht="15" x14ac:dyDescent="0.2">
      <c r="A76" s="477" t="s">
        <v>533</v>
      </c>
      <c r="B76" s="477"/>
      <c r="C76" s="477"/>
      <c r="D76" s="477"/>
      <c r="E76" s="477"/>
      <c r="F76" s="477"/>
      <c r="G76" s="477"/>
      <c r="H76" s="477"/>
      <c r="I76" s="477"/>
      <c r="J76" s="477"/>
      <c r="K76" s="477"/>
      <c r="L76" s="477"/>
      <c r="M76" s="477"/>
    </row>
    <row r="77" spans="1:15" s="144" customFormat="1" ht="24" x14ac:dyDescent="0.2">
      <c r="A77" s="4">
        <v>5</v>
      </c>
      <c r="B77" s="6" t="s">
        <v>186</v>
      </c>
      <c r="C77" s="202">
        <f t="shared" ref="C77:C113" si="56">SUM(D77:M77)</f>
        <v>0</v>
      </c>
      <c r="D77" s="205">
        <f>SUM(D78*D79)+SUM(D80*D81)</f>
        <v>0</v>
      </c>
      <c r="E77" s="205">
        <f t="shared" ref="E77:M77" si="57">SUM(E78*E79)+SUM(E80*E81)</f>
        <v>0</v>
      </c>
      <c r="F77" s="205">
        <f t="shared" si="57"/>
        <v>0</v>
      </c>
      <c r="G77" s="205">
        <f t="shared" si="57"/>
        <v>0</v>
      </c>
      <c r="H77" s="205">
        <f t="shared" si="57"/>
        <v>0</v>
      </c>
      <c r="I77" s="205">
        <f t="shared" si="57"/>
        <v>0</v>
      </c>
      <c r="J77" s="205">
        <f t="shared" si="57"/>
        <v>0</v>
      </c>
      <c r="K77" s="205">
        <f t="shared" si="57"/>
        <v>0</v>
      </c>
      <c r="L77" s="205">
        <f t="shared" si="57"/>
        <v>0</v>
      </c>
      <c r="M77" s="205">
        <f t="shared" si="57"/>
        <v>0</v>
      </c>
    </row>
    <row r="78" spans="1:15" s="147" customFormat="1" ht="15" x14ac:dyDescent="0.2">
      <c r="A78" s="4"/>
      <c r="B78" s="225" t="s">
        <v>300</v>
      </c>
      <c r="C78" s="202"/>
      <c r="D78" s="203">
        <v>0</v>
      </c>
      <c r="E78" s="203">
        <v>0</v>
      </c>
      <c r="F78" s="203">
        <v>0</v>
      </c>
      <c r="G78" s="203">
        <v>0</v>
      </c>
      <c r="H78" s="203">
        <v>0</v>
      </c>
      <c r="I78" s="203">
        <v>0</v>
      </c>
      <c r="J78" s="203">
        <v>0</v>
      </c>
      <c r="K78" s="203">
        <v>0</v>
      </c>
      <c r="L78" s="203">
        <v>0</v>
      </c>
      <c r="M78" s="203">
        <v>0</v>
      </c>
    </row>
    <row r="79" spans="1:15" s="147" customFormat="1" ht="15" x14ac:dyDescent="0.2">
      <c r="A79" s="4"/>
      <c r="B79" s="225" t="s">
        <v>301</v>
      </c>
      <c r="C79" s="202"/>
      <c r="D79" s="203">
        <v>0</v>
      </c>
      <c r="E79" s="203">
        <v>0</v>
      </c>
      <c r="F79" s="203">
        <v>0</v>
      </c>
      <c r="G79" s="203">
        <v>0</v>
      </c>
      <c r="H79" s="203">
        <v>0</v>
      </c>
      <c r="I79" s="203">
        <v>0</v>
      </c>
      <c r="J79" s="203">
        <v>0</v>
      </c>
      <c r="K79" s="203">
        <v>0</v>
      </c>
      <c r="L79" s="203">
        <v>0</v>
      </c>
      <c r="M79" s="203">
        <v>0</v>
      </c>
    </row>
    <row r="80" spans="1:15" s="147" customFormat="1" ht="15" x14ac:dyDescent="0.2">
      <c r="A80" s="4"/>
      <c r="B80" s="225" t="s">
        <v>302</v>
      </c>
      <c r="C80" s="202"/>
      <c r="D80" s="203">
        <v>0</v>
      </c>
      <c r="E80" s="203">
        <v>0</v>
      </c>
      <c r="F80" s="203">
        <v>0</v>
      </c>
      <c r="G80" s="203">
        <v>0</v>
      </c>
      <c r="H80" s="203">
        <v>0</v>
      </c>
      <c r="I80" s="203">
        <v>0</v>
      </c>
      <c r="J80" s="203">
        <v>0</v>
      </c>
      <c r="K80" s="203">
        <v>0</v>
      </c>
      <c r="L80" s="203">
        <v>0</v>
      </c>
      <c r="M80" s="203">
        <v>0</v>
      </c>
    </row>
    <row r="81" spans="1:13" s="147" customFormat="1" ht="15" x14ac:dyDescent="0.2">
      <c r="A81" s="4"/>
      <c r="B81" s="225" t="s">
        <v>303</v>
      </c>
      <c r="C81" s="202"/>
      <c r="D81" s="203">
        <v>0</v>
      </c>
      <c r="E81" s="203">
        <v>0</v>
      </c>
      <c r="F81" s="203">
        <v>0</v>
      </c>
      <c r="G81" s="203">
        <v>0</v>
      </c>
      <c r="H81" s="203">
        <v>0</v>
      </c>
      <c r="I81" s="203">
        <v>0</v>
      </c>
      <c r="J81" s="203">
        <v>0</v>
      </c>
      <c r="K81" s="203">
        <v>0</v>
      </c>
      <c r="L81" s="203">
        <v>0</v>
      </c>
      <c r="M81" s="203">
        <v>0</v>
      </c>
    </row>
    <row r="82" spans="1:13" s="144" customFormat="1" ht="15" x14ac:dyDescent="0.2">
      <c r="A82" s="4">
        <v>6</v>
      </c>
      <c r="B82" s="6" t="s">
        <v>187</v>
      </c>
      <c r="C82" s="202">
        <f t="shared" si="56"/>
        <v>0</v>
      </c>
      <c r="D82" s="205">
        <f>D83*D84</f>
        <v>0</v>
      </c>
      <c r="E82" s="205">
        <f t="shared" ref="E82:M82" si="58">E83*E84</f>
        <v>0</v>
      </c>
      <c r="F82" s="205">
        <f t="shared" si="58"/>
        <v>0</v>
      </c>
      <c r="G82" s="205">
        <f t="shared" si="58"/>
        <v>0</v>
      </c>
      <c r="H82" s="205">
        <f t="shared" si="58"/>
        <v>0</v>
      </c>
      <c r="I82" s="205">
        <f t="shared" si="58"/>
        <v>0</v>
      </c>
      <c r="J82" s="205">
        <f t="shared" si="58"/>
        <v>0</v>
      </c>
      <c r="K82" s="205">
        <f t="shared" si="58"/>
        <v>0</v>
      </c>
      <c r="L82" s="205">
        <f t="shared" si="58"/>
        <v>0</v>
      </c>
      <c r="M82" s="205">
        <f t="shared" si="58"/>
        <v>0</v>
      </c>
    </row>
    <row r="83" spans="1:13" s="147" customFormat="1" ht="15" x14ac:dyDescent="0.2">
      <c r="A83" s="4"/>
      <c r="B83" s="225" t="s">
        <v>298</v>
      </c>
      <c r="C83" s="202"/>
      <c r="D83" s="203">
        <v>0</v>
      </c>
      <c r="E83" s="203">
        <v>0</v>
      </c>
      <c r="F83" s="203">
        <v>0</v>
      </c>
      <c r="G83" s="203">
        <v>0</v>
      </c>
      <c r="H83" s="203">
        <v>0</v>
      </c>
      <c r="I83" s="203">
        <v>0</v>
      </c>
      <c r="J83" s="203">
        <v>0</v>
      </c>
      <c r="K83" s="203">
        <v>0</v>
      </c>
      <c r="L83" s="203">
        <v>0</v>
      </c>
      <c r="M83" s="203">
        <v>0</v>
      </c>
    </row>
    <row r="84" spans="1:13" s="147" customFormat="1" ht="15" x14ac:dyDescent="0.2">
      <c r="A84" s="4"/>
      <c r="B84" s="225" t="s">
        <v>304</v>
      </c>
      <c r="C84" s="202"/>
      <c r="D84" s="203">
        <v>0</v>
      </c>
      <c r="E84" s="203">
        <v>0</v>
      </c>
      <c r="F84" s="203">
        <v>0</v>
      </c>
      <c r="G84" s="203">
        <v>0</v>
      </c>
      <c r="H84" s="203">
        <v>0</v>
      </c>
      <c r="I84" s="203">
        <v>0</v>
      </c>
      <c r="J84" s="203">
        <v>0</v>
      </c>
      <c r="K84" s="203">
        <v>0</v>
      </c>
      <c r="L84" s="203">
        <v>0</v>
      </c>
      <c r="M84" s="203">
        <v>0</v>
      </c>
    </row>
    <row r="85" spans="1:13" s="147" customFormat="1" ht="24" x14ac:dyDescent="0.2">
      <c r="A85" s="4">
        <v>7</v>
      </c>
      <c r="B85" s="225" t="s">
        <v>305</v>
      </c>
      <c r="C85" s="202">
        <f t="shared" si="56"/>
        <v>0</v>
      </c>
      <c r="D85" s="203">
        <v>0</v>
      </c>
      <c r="E85" s="203">
        <v>0</v>
      </c>
      <c r="F85" s="203">
        <v>0</v>
      </c>
      <c r="G85" s="203">
        <v>0</v>
      </c>
      <c r="H85" s="203">
        <v>0</v>
      </c>
      <c r="I85" s="203">
        <v>0</v>
      </c>
      <c r="J85" s="203">
        <v>0</v>
      </c>
      <c r="K85" s="203">
        <v>0</v>
      </c>
      <c r="L85" s="203">
        <v>0</v>
      </c>
      <c r="M85" s="203">
        <v>0</v>
      </c>
    </row>
    <row r="86" spans="1:13" s="149" customFormat="1" ht="15" x14ac:dyDescent="0.2">
      <c r="A86" s="4">
        <v>8</v>
      </c>
      <c r="B86" s="225" t="s">
        <v>306</v>
      </c>
      <c r="C86" s="202">
        <f t="shared" si="56"/>
        <v>0</v>
      </c>
      <c r="D86" s="205">
        <f>D87*D88</f>
        <v>0</v>
      </c>
      <c r="E86" s="205">
        <f t="shared" ref="E86:M86" si="59">E87*E88</f>
        <v>0</v>
      </c>
      <c r="F86" s="205">
        <f t="shared" si="59"/>
        <v>0</v>
      </c>
      <c r="G86" s="205">
        <f t="shared" si="59"/>
        <v>0</v>
      </c>
      <c r="H86" s="205">
        <f t="shared" si="59"/>
        <v>0</v>
      </c>
      <c r="I86" s="205">
        <f t="shared" si="59"/>
        <v>0</v>
      </c>
      <c r="J86" s="205">
        <f t="shared" si="59"/>
        <v>0</v>
      </c>
      <c r="K86" s="205">
        <f t="shared" si="59"/>
        <v>0</v>
      </c>
      <c r="L86" s="205">
        <f t="shared" si="59"/>
        <v>0</v>
      </c>
      <c r="M86" s="205">
        <f t="shared" si="59"/>
        <v>0</v>
      </c>
    </row>
    <row r="87" spans="1:13" s="147" customFormat="1" ht="24" x14ac:dyDescent="0.2">
      <c r="A87" s="4"/>
      <c r="B87" s="225" t="s">
        <v>307</v>
      </c>
      <c r="C87" s="202"/>
      <c r="D87" s="203">
        <v>0</v>
      </c>
      <c r="E87" s="203">
        <v>0</v>
      </c>
      <c r="F87" s="203">
        <v>0</v>
      </c>
      <c r="G87" s="203">
        <v>0</v>
      </c>
      <c r="H87" s="203">
        <v>0</v>
      </c>
      <c r="I87" s="203">
        <v>0</v>
      </c>
      <c r="J87" s="203">
        <v>0</v>
      </c>
      <c r="K87" s="203">
        <v>0</v>
      </c>
      <c r="L87" s="203">
        <v>0</v>
      </c>
      <c r="M87" s="203">
        <v>0</v>
      </c>
    </row>
    <row r="88" spans="1:13" s="147" customFormat="1" ht="15" x14ac:dyDescent="0.2">
      <c r="A88" s="4"/>
      <c r="B88" s="225" t="s">
        <v>308</v>
      </c>
      <c r="C88" s="202"/>
      <c r="D88" s="203">
        <v>0</v>
      </c>
      <c r="E88" s="203">
        <v>0</v>
      </c>
      <c r="F88" s="203">
        <v>0</v>
      </c>
      <c r="G88" s="203">
        <v>0</v>
      </c>
      <c r="H88" s="203">
        <v>0</v>
      </c>
      <c r="I88" s="203">
        <v>0</v>
      </c>
      <c r="J88" s="203">
        <v>0</v>
      </c>
      <c r="K88" s="203">
        <v>0</v>
      </c>
      <c r="L88" s="203">
        <v>0</v>
      </c>
      <c r="M88" s="203">
        <v>0</v>
      </c>
    </row>
    <row r="89" spans="1:13" s="149" customFormat="1" ht="15" x14ac:dyDescent="0.2">
      <c r="A89" s="4">
        <v>9</v>
      </c>
      <c r="B89" s="225" t="s">
        <v>309</v>
      </c>
      <c r="C89" s="202">
        <f t="shared" si="56"/>
        <v>0</v>
      </c>
      <c r="D89" s="205">
        <f>D90*D91</f>
        <v>0</v>
      </c>
      <c r="E89" s="205">
        <f t="shared" ref="E89:M89" si="60">E90*E91</f>
        <v>0</v>
      </c>
      <c r="F89" s="205">
        <f t="shared" si="60"/>
        <v>0</v>
      </c>
      <c r="G89" s="205">
        <f t="shared" si="60"/>
        <v>0</v>
      </c>
      <c r="H89" s="205">
        <f t="shared" si="60"/>
        <v>0</v>
      </c>
      <c r="I89" s="205">
        <f t="shared" si="60"/>
        <v>0</v>
      </c>
      <c r="J89" s="205">
        <f t="shared" si="60"/>
        <v>0</v>
      </c>
      <c r="K89" s="205">
        <f t="shared" si="60"/>
        <v>0</v>
      </c>
      <c r="L89" s="205">
        <f t="shared" si="60"/>
        <v>0</v>
      </c>
      <c r="M89" s="205">
        <f t="shared" si="60"/>
        <v>0</v>
      </c>
    </row>
    <row r="90" spans="1:13" s="147" customFormat="1" ht="24" x14ac:dyDescent="0.2">
      <c r="A90" s="4"/>
      <c r="B90" s="225" t="s">
        <v>307</v>
      </c>
      <c r="C90" s="202"/>
      <c r="D90" s="203">
        <v>0</v>
      </c>
      <c r="E90" s="203">
        <v>0</v>
      </c>
      <c r="F90" s="203">
        <v>0</v>
      </c>
      <c r="G90" s="203">
        <v>0</v>
      </c>
      <c r="H90" s="203">
        <v>0</v>
      </c>
      <c r="I90" s="203">
        <v>0</v>
      </c>
      <c r="J90" s="203">
        <v>0</v>
      </c>
      <c r="K90" s="203">
        <v>0</v>
      </c>
      <c r="L90" s="203">
        <v>0</v>
      </c>
      <c r="M90" s="203">
        <v>0</v>
      </c>
    </row>
    <row r="91" spans="1:13" s="147" customFormat="1" ht="15" x14ac:dyDescent="0.2">
      <c r="A91" s="4"/>
      <c r="B91" s="225" t="s">
        <v>308</v>
      </c>
      <c r="C91" s="202"/>
      <c r="D91" s="203">
        <v>0</v>
      </c>
      <c r="E91" s="203">
        <v>0</v>
      </c>
      <c r="F91" s="203">
        <v>0</v>
      </c>
      <c r="G91" s="203">
        <v>0</v>
      </c>
      <c r="H91" s="203">
        <v>0</v>
      </c>
      <c r="I91" s="203">
        <v>0</v>
      </c>
      <c r="J91" s="203">
        <v>0</v>
      </c>
      <c r="K91" s="203">
        <v>0</v>
      </c>
      <c r="L91" s="203">
        <v>0</v>
      </c>
      <c r="M91" s="203">
        <v>0</v>
      </c>
    </row>
    <row r="92" spans="1:13" s="149" customFormat="1" ht="15" x14ac:dyDescent="0.2">
      <c r="A92" s="4">
        <v>10</v>
      </c>
      <c r="B92" s="225" t="s">
        <v>310</v>
      </c>
      <c r="C92" s="202">
        <f t="shared" si="56"/>
        <v>0</v>
      </c>
      <c r="D92" s="205">
        <f>D93*D94</f>
        <v>0</v>
      </c>
      <c r="E92" s="205">
        <f t="shared" ref="E92" si="61">E93*E94</f>
        <v>0</v>
      </c>
      <c r="F92" s="205">
        <f t="shared" ref="F92" si="62">F93*F94</f>
        <v>0</v>
      </c>
      <c r="G92" s="205">
        <f t="shared" ref="G92" si="63">G93*G94</f>
        <v>0</v>
      </c>
      <c r="H92" s="205">
        <f t="shared" ref="H92" si="64">H93*H94</f>
        <v>0</v>
      </c>
      <c r="I92" s="205">
        <f t="shared" ref="I92" si="65">I93*I94</f>
        <v>0</v>
      </c>
      <c r="J92" s="205">
        <f t="shared" ref="J92" si="66">J93*J94</f>
        <v>0</v>
      </c>
      <c r="K92" s="205">
        <f t="shared" ref="K92" si="67">K93*K94</f>
        <v>0</v>
      </c>
      <c r="L92" s="205">
        <f t="shared" ref="L92" si="68">L93*L94</f>
        <v>0</v>
      </c>
      <c r="M92" s="205">
        <f t="shared" ref="M92" si="69">M93*M94</f>
        <v>0</v>
      </c>
    </row>
    <row r="93" spans="1:13" s="147" customFormat="1" ht="24" x14ac:dyDescent="0.2">
      <c r="A93" s="4"/>
      <c r="B93" s="225" t="s">
        <v>307</v>
      </c>
      <c r="C93" s="202"/>
      <c r="D93" s="203">
        <v>0</v>
      </c>
      <c r="E93" s="203">
        <v>0</v>
      </c>
      <c r="F93" s="203">
        <v>0</v>
      </c>
      <c r="G93" s="203">
        <v>0</v>
      </c>
      <c r="H93" s="203">
        <v>0</v>
      </c>
      <c r="I93" s="203">
        <v>0</v>
      </c>
      <c r="J93" s="203">
        <v>0</v>
      </c>
      <c r="K93" s="203">
        <v>0</v>
      </c>
      <c r="L93" s="203">
        <v>0</v>
      </c>
      <c r="M93" s="203">
        <v>0</v>
      </c>
    </row>
    <row r="94" spans="1:13" s="147" customFormat="1" ht="15" x14ac:dyDescent="0.2">
      <c r="A94" s="4"/>
      <c r="B94" s="225" t="s">
        <v>308</v>
      </c>
      <c r="C94" s="202"/>
      <c r="D94" s="203">
        <v>0</v>
      </c>
      <c r="E94" s="203">
        <v>0</v>
      </c>
      <c r="F94" s="203">
        <v>0</v>
      </c>
      <c r="G94" s="203">
        <v>0</v>
      </c>
      <c r="H94" s="203">
        <v>0</v>
      </c>
      <c r="I94" s="203">
        <v>0</v>
      </c>
      <c r="J94" s="203">
        <v>0</v>
      </c>
      <c r="K94" s="203">
        <v>0</v>
      </c>
      <c r="L94" s="203">
        <v>0</v>
      </c>
      <c r="M94" s="203">
        <v>0</v>
      </c>
    </row>
    <row r="95" spans="1:13" s="145" customFormat="1" ht="15" x14ac:dyDescent="0.2">
      <c r="A95" s="4"/>
      <c r="B95" s="391" t="s">
        <v>185</v>
      </c>
      <c r="C95" s="202">
        <f t="shared" si="56"/>
        <v>0</v>
      </c>
      <c r="D95" s="208">
        <f>D77+D82+D85+D86+D89+D92</f>
        <v>0</v>
      </c>
      <c r="E95" s="208">
        <f t="shared" ref="E95:M95" si="70">E77+E82+E85+E86+E89+E92</f>
        <v>0</v>
      </c>
      <c r="F95" s="208">
        <f t="shared" si="70"/>
        <v>0</v>
      </c>
      <c r="G95" s="208">
        <f t="shared" si="70"/>
        <v>0</v>
      </c>
      <c r="H95" s="208">
        <f t="shared" si="70"/>
        <v>0</v>
      </c>
      <c r="I95" s="208">
        <f t="shared" si="70"/>
        <v>0</v>
      </c>
      <c r="J95" s="208">
        <f t="shared" si="70"/>
        <v>0</v>
      </c>
      <c r="K95" s="208">
        <f t="shared" si="70"/>
        <v>0</v>
      </c>
      <c r="L95" s="208">
        <f t="shared" si="70"/>
        <v>0</v>
      </c>
      <c r="M95" s="208">
        <f t="shared" si="70"/>
        <v>0</v>
      </c>
    </row>
    <row r="96" spans="1:13" s="145" customFormat="1" ht="15" x14ac:dyDescent="0.2">
      <c r="A96" s="4">
        <v>11</v>
      </c>
      <c r="B96" s="225" t="s">
        <v>311</v>
      </c>
      <c r="C96" s="202">
        <f t="shared" si="56"/>
        <v>0</v>
      </c>
      <c r="D96" s="208">
        <f>SUM(D97*D98)*D99</f>
        <v>0</v>
      </c>
      <c r="E96" s="208">
        <f t="shared" ref="E96:M96" si="71">SUM(E97*E98)*E99</f>
        <v>0</v>
      </c>
      <c r="F96" s="208">
        <f t="shared" si="71"/>
        <v>0</v>
      </c>
      <c r="G96" s="208">
        <f t="shared" si="71"/>
        <v>0</v>
      </c>
      <c r="H96" s="208">
        <f t="shared" si="71"/>
        <v>0</v>
      </c>
      <c r="I96" s="208">
        <f t="shared" si="71"/>
        <v>0</v>
      </c>
      <c r="J96" s="208">
        <f t="shared" si="71"/>
        <v>0</v>
      </c>
      <c r="K96" s="208">
        <f t="shared" si="71"/>
        <v>0</v>
      </c>
      <c r="L96" s="208">
        <f t="shared" si="71"/>
        <v>0</v>
      </c>
      <c r="M96" s="208">
        <f t="shared" si="71"/>
        <v>0</v>
      </c>
    </row>
    <row r="97" spans="1:13" s="145" customFormat="1" ht="15" x14ac:dyDescent="0.2">
      <c r="A97" s="4"/>
      <c r="B97" s="225" t="s">
        <v>312</v>
      </c>
      <c r="C97" s="202"/>
      <c r="D97" s="203">
        <v>0</v>
      </c>
      <c r="E97" s="203">
        <v>0</v>
      </c>
      <c r="F97" s="203">
        <v>0</v>
      </c>
      <c r="G97" s="203">
        <v>0</v>
      </c>
      <c r="H97" s="203">
        <v>0</v>
      </c>
      <c r="I97" s="203">
        <v>0</v>
      </c>
      <c r="J97" s="203">
        <v>0</v>
      </c>
      <c r="K97" s="203">
        <v>0</v>
      </c>
      <c r="L97" s="203">
        <v>0</v>
      </c>
      <c r="M97" s="203">
        <v>0</v>
      </c>
    </row>
    <row r="98" spans="1:13" s="145" customFormat="1" ht="15" x14ac:dyDescent="0.2">
      <c r="A98" s="4"/>
      <c r="B98" s="225" t="s">
        <v>313</v>
      </c>
      <c r="C98" s="202"/>
      <c r="D98" s="203">
        <v>0</v>
      </c>
      <c r="E98" s="203">
        <v>0</v>
      </c>
      <c r="F98" s="203">
        <v>0</v>
      </c>
      <c r="G98" s="203">
        <v>0</v>
      </c>
      <c r="H98" s="203">
        <v>0</v>
      </c>
      <c r="I98" s="203">
        <v>0</v>
      </c>
      <c r="J98" s="203">
        <v>0</v>
      </c>
      <c r="K98" s="203">
        <v>0</v>
      </c>
      <c r="L98" s="203">
        <v>0</v>
      </c>
      <c r="M98" s="203">
        <v>0</v>
      </c>
    </row>
    <row r="99" spans="1:13" s="145" customFormat="1" ht="15" x14ac:dyDescent="0.2">
      <c r="A99" s="4"/>
      <c r="B99" s="225" t="s">
        <v>314</v>
      </c>
      <c r="C99" s="202"/>
      <c r="D99" s="203">
        <v>0</v>
      </c>
      <c r="E99" s="203">
        <v>0</v>
      </c>
      <c r="F99" s="203">
        <v>0</v>
      </c>
      <c r="G99" s="203">
        <v>0</v>
      </c>
      <c r="H99" s="203">
        <v>0</v>
      </c>
      <c r="I99" s="203">
        <v>0</v>
      </c>
      <c r="J99" s="203">
        <v>0</v>
      </c>
      <c r="K99" s="203">
        <v>0</v>
      </c>
      <c r="L99" s="203">
        <v>0</v>
      </c>
      <c r="M99" s="203">
        <v>0</v>
      </c>
    </row>
    <row r="100" spans="1:13" s="145" customFormat="1" ht="24" x14ac:dyDescent="0.2">
      <c r="A100" s="7">
        <v>12</v>
      </c>
      <c r="B100" s="6" t="s">
        <v>340</v>
      </c>
      <c r="C100" s="202"/>
      <c r="D100" s="203">
        <v>0</v>
      </c>
      <c r="E100" s="203">
        <v>0</v>
      </c>
      <c r="F100" s="203">
        <v>0</v>
      </c>
      <c r="G100" s="203">
        <v>0</v>
      </c>
      <c r="H100" s="203">
        <v>0</v>
      </c>
      <c r="I100" s="203">
        <v>0</v>
      </c>
      <c r="J100" s="203">
        <v>0</v>
      </c>
      <c r="K100" s="203">
        <v>0</v>
      </c>
      <c r="L100" s="203">
        <v>0</v>
      </c>
      <c r="M100" s="203">
        <v>0</v>
      </c>
    </row>
    <row r="101" spans="1:13" s="147" customFormat="1" ht="15" x14ac:dyDescent="0.2">
      <c r="A101" s="4"/>
      <c r="B101" s="391" t="s">
        <v>128</v>
      </c>
      <c r="C101" s="202">
        <f t="shared" si="56"/>
        <v>0</v>
      </c>
      <c r="D101" s="204">
        <f>D100+D96</f>
        <v>0</v>
      </c>
      <c r="E101" s="204">
        <f t="shared" ref="E101:M101" si="72">E100+E96</f>
        <v>0</v>
      </c>
      <c r="F101" s="204">
        <f t="shared" si="72"/>
        <v>0</v>
      </c>
      <c r="G101" s="204">
        <f t="shared" si="72"/>
        <v>0</v>
      </c>
      <c r="H101" s="204">
        <f t="shared" si="72"/>
        <v>0</v>
      </c>
      <c r="I101" s="204">
        <f t="shared" si="72"/>
        <v>0</v>
      </c>
      <c r="J101" s="204">
        <f t="shared" si="72"/>
        <v>0</v>
      </c>
      <c r="K101" s="204">
        <f t="shared" si="72"/>
        <v>0</v>
      </c>
      <c r="L101" s="204">
        <f t="shared" si="72"/>
        <v>0</v>
      </c>
      <c r="M101" s="204">
        <f t="shared" si="72"/>
        <v>0</v>
      </c>
    </row>
    <row r="102" spans="1:13" s="147" customFormat="1" ht="48" x14ac:dyDescent="0.2">
      <c r="A102" s="4">
        <v>13</v>
      </c>
      <c r="B102" s="6" t="s">
        <v>282</v>
      </c>
      <c r="C102" s="202">
        <f t="shared" si="56"/>
        <v>0</v>
      </c>
      <c r="D102" s="263">
        <v>0</v>
      </c>
      <c r="E102" s="263">
        <v>0</v>
      </c>
      <c r="F102" s="263">
        <v>0</v>
      </c>
      <c r="G102" s="263">
        <v>0</v>
      </c>
      <c r="H102" s="263">
        <v>0</v>
      </c>
      <c r="I102" s="263">
        <v>0</v>
      </c>
      <c r="J102" s="263">
        <v>0</v>
      </c>
      <c r="K102" s="263">
        <v>0</v>
      </c>
      <c r="L102" s="263">
        <v>0</v>
      </c>
      <c r="M102" s="263">
        <v>0</v>
      </c>
    </row>
    <row r="103" spans="1:13" s="147" customFormat="1" ht="24" x14ac:dyDescent="0.2">
      <c r="A103" s="4"/>
      <c r="B103" s="390" t="s">
        <v>316</v>
      </c>
      <c r="C103" s="202">
        <f t="shared" si="56"/>
        <v>0</v>
      </c>
      <c r="D103" s="275">
        <f>D104*D105</f>
        <v>0</v>
      </c>
      <c r="E103" s="275">
        <f t="shared" ref="E103:M103" si="73">E104*E105</f>
        <v>0</v>
      </c>
      <c r="F103" s="275">
        <f t="shared" si="73"/>
        <v>0</v>
      </c>
      <c r="G103" s="275">
        <f t="shared" si="73"/>
        <v>0</v>
      </c>
      <c r="H103" s="275">
        <f t="shared" si="73"/>
        <v>0</v>
      </c>
      <c r="I103" s="275">
        <f t="shared" si="73"/>
        <v>0</v>
      </c>
      <c r="J103" s="275">
        <f t="shared" si="73"/>
        <v>0</v>
      </c>
      <c r="K103" s="275">
        <f t="shared" si="73"/>
        <v>0</v>
      </c>
      <c r="L103" s="275">
        <f t="shared" si="73"/>
        <v>0</v>
      </c>
      <c r="M103" s="275">
        <f t="shared" si="73"/>
        <v>0</v>
      </c>
    </row>
    <row r="104" spans="1:13" s="147" customFormat="1" ht="24" x14ac:dyDescent="0.2">
      <c r="A104" s="4"/>
      <c r="B104" s="225" t="s">
        <v>315</v>
      </c>
      <c r="C104" s="202"/>
      <c r="D104" s="263">
        <v>0</v>
      </c>
      <c r="E104" s="263">
        <v>0</v>
      </c>
      <c r="F104" s="263">
        <v>0</v>
      </c>
      <c r="G104" s="263">
        <v>0</v>
      </c>
      <c r="H104" s="263">
        <v>0</v>
      </c>
      <c r="I104" s="263">
        <v>0</v>
      </c>
      <c r="J104" s="263">
        <v>0</v>
      </c>
      <c r="K104" s="263">
        <v>0</v>
      </c>
      <c r="L104" s="263">
        <v>0</v>
      </c>
      <c r="M104" s="263">
        <v>0</v>
      </c>
    </row>
    <row r="105" spans="1:13" s="147" customFormat="1" ht="15" x14ac:dyDescent="0.2">
      <c r="A105" s="4"/>
      <c r="B105" s="225" t="s">
        <v>297</v>
      </c>
      <c r="C105" s="202"/>
      <c r="D105" s="263">
        <v>0</v>
      </c>
      <c r="E105" s="263">
        <v>0</v>
      </c>
      <c r="F105" s="263">
        <v>0</v>
      </c>
      <c r="G105" s="263">
        <v>0</v>
      </c>
      <c r="H105" s="263">
        <v>0</v>
      </c>
      <c r="I105" s="263">
        <v>0</v>
      </c>
      <c r="J105" s="263">
        <v>0</v>
      </c>
      <c r="K105" s="263">
        <v>0</v>
      </c>
      <c r="L105" s="263">
        <v>0</v>
      </c>
      <c r="M105" s="263">
        <v>0</v>
      </c>
    </row>
    <row r="106" spans="1:13" s="148" customFormat="1" ht="36" x14ac:dyDescent="0.2">
      <c r="A106" s="7">
        <v>14</v>
      </c>
      <c r="B106" s="389" t="s">
        <v>317</v>
      </c>
      <c r="C106" s="202">
        <f>SUM(D106:M106)</f>
        <v>0</v>
      </c>
      <c r="D106" s="263">
        <v>0</v>
      </c>
      <c r="E106" s="263">
        <v>0</v>
      </c>
      <c r="F106" s="263">
        <v>0</v>
      </c>
      <c r="G106" s="263">
        <v>0</v>
      </c>
      <c r="H106" s="263">
        <v>0</v>
      </c>
      <c r="I106" s="263">
        <v>0</v>
      </c>
      <c r="J106" s="263">
        <v>0</v>
      </c>
      <c r="K106" s="263">
        <v>0</v>
      </c>
      <c r="L106" s="263">
        <v>0</v>
      </c>
      <c r="M106" s="263">
        <v>0</v>
      </c>
    </row>
    <row r="107" spans="1:13" s="148" customFormat="1" ht="24" x14ac:dyDescent="0.2">
      <c r="A107" s="7"/>
      <c r="B107" s="389" t="s">
        <v>337</v>
      </c>
      <c r="C107" s="202">
        <f t="shared" si="56"/>
        <v>0</v>
      </c>
      <c r="D107" s="205">
        <f t="shared" ref="D107:M107" si="74">D95+D101+D102+D106</f>
        <v>0</v>
      </c>
      <c r="E107" s="205">
        <f t="shared" si="74"/>
        <v>0</v>
      </c>
      <c r="F107" s="205">
        <f t="shared" si="74"/>
        <v>0</v>
      </c>
      <c r="G107" s="205">
        <f t="shared" si="74"/>
        <v>0</v>
      </c>
      <c r="H107" s="205">
        <f t="shared" si="74"/>
        <v>0</v>
      </c>
      <c r="I107" s="205">
        <f t="shared" si="74"/>
        <v>0</v>
      </c>
      <c r="J107" s="205">
        <f t="shared" si="74"/>
        <v>0</v>
      </c>
      <c r="K107" s="205">
        <f t="shared" si="74"/>
        <v>0</v>
      </c>
      <c r="L107" s="205">
        <f t="shared" si="74"/>
        <v>0</v>
      </c>
      <c r="M107" s="205">
        <f t="shared" si="74"/>
        <v>0</v>
      </c>
    </row>
    <row r="108" spans="1:13" s="148" customFormat="1" ht="24" x14ac:dyDescent="0.2">
      <c r="A108" s="7"/>
      <c r="B108" s="389" t="s">
        <v>322</v>
      </c>
      <c r="C108" s="202">
        <f t="shared" si="56"/>
        <v>0</v>
      </c>
      <c r="D108" s="205">
        <f t="shared" ref="D108:M108" si="75">D74-D107</f>
        <v>0</v>
      </c>
      <c r="E108" s="205">
        <f t="shared" si="75"/>
        <v>0</v>
      </c>
      <c r="F108" s="205">
        <f t="shared" si="75"/>
        <v>0</v>
      </c>
      <c r="G108" s="205">
        <f t="shared" si="75"/>
        <v>0</v>
      </c>
      <c r="H108" s="205">
        <f t="shared" si="75"/>
        <v>0</v>
      </c>
      <c r="I108" s="205">
        <f t="shared" si="75"/>
        <v>0</v>
      </c>
      <c r="J108" s="205">
        <f t="shared" si="75"/>
        <v>0</v>
      </c>
      <c r="K108" s="205">
        <f t="shared" si="75"/>
        <v>0</v>
      </c>
      <c r="L108" s="205">
        <f t="shared" si="75"/>
        <v>0</v>
      </c>
      <c r="M108" s="205">
        <f t="shared" si="75"/>
        <v>0</v>
      </c>
    </row>
    <row r="109" spans="1:13" s="148" customFormat="1" x14ac:dyDescent="0.2">
      <c r="A109" s="7">
        <v>15</v>
      </c>
      <c r="B109" s="8" t="s">
        <v>241</v>
      </c>
      <c r="C109" s="202">
        <f t="shared" si="56"/>
        <v>0</v>
      </c>
      <c r="D109" s="203">
        <v>0</v>
      </c>
      <c r="E109" s="203">
        <v>0</v>
      </c>
      <c r="F109" s="203">
        <v>0</v>
      </c>
      <c r="G109" s="203">
        <v>0</v>
      </c>
      <c r="H109" s="203">
        <v>0</v>
      </c>
      <c r="I109" s="203">
        <v>0</v>
      </c>
      <c r="J109" s="203">
        <v>0</v>
      </c>
      <c r="K109" s="203">
        <v>0</v>
      </c>
      <c r="L109" s="203">
        <v>0</v>
      </c>
      <c r="M109" s="203">
        <v>0</v>
      </c>
    </row>
    <row r="110" spans="1:13" s="148" customFormat="1" x14ac:dyDescent="0.2">
      <c r="A110" s="7">
        <v>16</v>
      </c>
      <c r="B110" s="8" t="s">
        <v>242</v>
      </c>
      <c r="C110" s="202">
        <f t="shared" si="56"/>
        <v>0</v>
      </c>
      <c r="D110" s="203">
        <v>0</v>
      </c>
      <c r="E110" s="203">
        <v>0</v>
      </c>
      <c r="F110" s="203">
        <v>0</v>
      </c>
      <c r="G110" s="203">
        <v>0</v>
      </c>
      <c r="H110" s="203">
        <v>0</v>
      </c>
      <c r="I110" s="203">
        <v>0</v>
      </c>
      <c r="J110" s="203">
        <v>0</v>
      </c>
      <c r="K110" s="203">
        <v>0</v>
      </c>
      <c r="L110" s="203">
        <v>0</v>
      </c>
      <c r="M110" s="203">
        <v>0</v>
      </c>
    </row>
    <row r="111" spans="1:13" s="148" customFormat="1" x14ac:dyDescent="0.2">
      <c r="A111" s="7">
        <v>17</v>
      </c>
      <c r="B111" s="8" t="s">
        <v>318</v>
      </c>
      <c r="C111" s="202">
        <f t="shared" si="56"/>
        <v>0</v>
      </c>
      <c r="D111" s="203">
        <v>0</v>
      </c>
      <c r="E111" s="203">
        <v>0</v>
      </c>
      <c r="F111" s="203">
        <v>0</v>
      </c>
      <c r="G111" s="203">
        <v>0</v>
      </c>
      <c r="H111" s="203">
        <v>0</v>
      </c>
      <c r="I111" s="203">
        <v>0</v>
      </c>
      <c r="J111" s="203">
        <v>0</v>
      </c>
      <c r="K111" s="203">
        <v>0</v>
      </c>
      <c r="L111" s="203">
        <v>0</v>
      </c>
      <c r="M111" s="203">
        <v>0</v>
      </c>
    </row>
    <row r="112" spans="1:13" s="148" customFormat="1" ht="24" x14ac:dyDescent="0.2">
      <c r="A112" s="7"/>
      <c r="B112" s="389" t="s">
        <v>323</v>
      </c>
      <c r="C112" s="202">
        <f t="shared" si="56"/>
        <v>0</v>
      </c>
      <c r="D112" s="205">
        <f t="shared" ref="D112" si="76">D109-D110+D111</f>
        <v>0</v>
      </c>
      <c r="E112" s="205">
        <f t="shared" ref="E112" si="77">E109-E110+E111</f>
        <v>0</v>
      </c>
      <c r="F112" s="205">
        <f t="shared" ref="F112" si="78">F109-F110+F111</f>
        <v>0</v>
      </c>
      <c r="G112" s="205">
        <f t="shared" ref="G112" si="79">G109-G110+G111</f>
        <v>0</v>
      </c>
      <c r="H112" s="205">
        <f t="shared" ref="H112" si="80">H109-H110+H111</f>
        <v>0</v>
      </c>
      <c r="I112" s="205">
        <f t="shared" ref="I112" si="81">I109-I110+I111</f>
        <v>0</v>
      </c>
      <c r="J112" s="205">
        <f t="shared" ref="J112" si="82">J109-J110+J111</f>
        <v>0</v>
      </c>
      <c r="K112" s="205">
        <f t="shared" ref="K112" si="83">K109-K110+K111</f>
        <v>0</v>
      </c>
      <c r="L112" s="205">
        <f t="shared" ref="L112" si="84">L109-L110+L111</f>
        <v>0</v>
      </c>
      <c r="M112" s="205">
        <f t="shared" ref="M112" si="85">M109-M110+M111</f>
        <v>0</v>
      </c>
    </row>
    <row r="113" spans="1:13" s="147" customFormat="1" ht="24" x14ac:dyDescent="0.2">
      <c r="A113" s="33"/>
      <c r="B113" s="391" t="s">
        <v>324</v>
      </c>
      <c r="C113" s="202">
        <f t="shared" si="56"/>
        <v>0</v>
      </c>
      <c r="D113" s="202">
        <f t="shared" ref="D113" si="86">D108-D112</f>
        <v>0</v>
      </c>
      <c r="E113" s="202">
        <f t="shared" ref="E113" si="87">E108-E112</f>
        <v>0</v>
      </c>
      <c r="F113" s="202">
        <f t="shared" ref="F113" si="88">F108-F112</f>
        <v>0</v>
      </c>
      <c r="G113" s="202">
        <f t="shared" ref="G113" si="89">G108-G112</f>
        <v>0</v>
      </c>
      <c r="H113" s="202">
        <f t="shared" ref="H113" si="90">H108-H112</f>
        <v>0</v>
      </c>
      <c r="I113" s="202">
        <f t="shared" ref="I113" si="91">I108-I112</f>
        <v>0</v>
      </c>
      <c r="J113" s="202">
        <f t="shared" ref="J113" si="92">J108-J112</f>
        <v>0</v>
      </c>
      <c r="K113" s="202">
        <f t="shared" ref="K113" si="93">K108-K112</f>
        <v>0</v>
      </c>
      <c r="L113" s="202">
        <f t="shared" ref="L113" si="94">L108-L112</f>
        <v>0</v>
      </c>
      <c r="M113" s="202">
        <f t="shared" ref="M113" si="95">M108-M112</f>
        <v>0</v>
      </c>
    </row>
    <row r="114" spans="1:13" s="147" customFormat="1" ht="15" x14ac:dyDescent="0.2">
      <c r="A114" s="10"/>
      <c r="B114" s="226"/>
      <c r="C114" s="207"/>
      <c r="D114" s="207"/>
      <c r="E114" s="207"/>
      <c r="F114" s="207"/>
      <c r="G114" s="207"/>
      <c r="H114" s="207"/>
      <c r="I114" s="207"/>
      <c r="J114" s="207"/>
      <c r="K114" s="207"/>
      <c r="L114" s="207"/>
      <c r="M114" s="207"/>
    </row>
    <row r="115" spans="1:13" s="152" customFormat="1" x14ac:dyDescent="0.2">
      <c r="A115" s="497" t="s">
        <v>248</v>
      </c>
      <c r="B115" s="497"/>
      <c r="C115" s="497"/>
      <c r="D115" s="497"/>
      <c r="E115" s="497"/>
      <c r="F115" s="497"/>
      <c r="G115" s="497"/>
      <c r="H115" s="497"/>
      <c r="I115" s="497"/>
      <c r="J115" s="497"/>
      <c r="K115" s="497"/>
      <c r="L115" s="497"/>
      <c r="M115" s="497"/>
    </row>
    <row r="116" spans="1:13" x14ac:dyDescent="0.2">
      <c r="A116" s="236" t="s">
        <v>259</v>
      </c>
      <c r="B116" s="236"/>
      <c r="C116" s="264" t="s">
        <v>502</v>
      </c>
      <c r="D116" s="261" t="s">
        <v>363</v>
      </c>
      <c r="E116" s="261" t="s">
        <v>364</v>
      </c>
      <c r="F116" s="261" t="s">
        <v>365</v>
      </c>
      <c r="G116" s="261" t="s">
        <v>366</v>
      </c>
      <c r="H116" s="229"/>
      <c r="I116" s="229"/>
      <c r="J116" s="229"/>
      <c r="K116" s="229"/>
      <c r="L116" s="229"/>
      <c r="M116" s="229"/>
    </row>
    <row r="117" spans="1:13" s="155" customFormat="1" ht="24" x14ac:dyDescent="0.2">
      <c r="A117" s="11">
        <v>19</v>
      </c>
      <c r="B117" s="8" t="s">
        <v>218</v>
      </c>
      <c r="C117" s="208">
        <f>SUM(D117:G117)</f>
        <v>0</v>
      </c>
      <c r="D117" s="205">
        <f>'2B-Investitie'!E49</f>
        <v>0</v>
      </c>
      <c r="E117" s="205">
        <f>'2B-Investitie'!F49</f>
        <v>0</v>
      </c>
      <c r="F117" s="205">
        <f>'2B-Investitie'!G49</f>
        <v>0</v>
      </c>
      <c r="G117" s="205">
        <f>'2B-Investitie'!H49</f>
        <v>0</v>
      </c>
      <c r="H117" s="209"/>
      <c r="I117" s="209"/>
      <c r="J117" s="209"/>
      <c r="K117" s="209"/>
      <c r="L117" s="209"/>
      <c r="M117" s="209"/>
    </row>
    <row r="118" spans="1:13" s="155" customFormat="1" x14ac:dyDescent="0.2">
      <c r="A118" s="11">
        <v>20</v>
      </c>
      <c r="B118" s="8" t="s">
        <v>332</v>
      </c>
      <c r="C118" s="208">
        <f>SUM(D118:G118)</f>
        <v>0</v>
      </c>
      <c r="D118" s="205">
        <f>'2B-Investitie'!E50</f>
        <v>0</v>
      </c>
      <c r="E118" s="205">
        <f>'2B-Investitie'!F50</f>
        <v>0</v>
      </c>
      <c r="F118" s="205">
        <f>'2B-Investitie'!G50</f>
        <v>0</v>
      </c>
      <c r="G118" s="205">
        <f>'2B-Investitie'!H50</f>
        <v>0</v>
      </c>
      <c r="H118" s="209"/>
      <c r="I118" s="209"/>
      <c r="J118" s="209"/>
      <c r="K118" s="209"/>
      <c r="L118" s="209"/>
      <c r="M118" s="209"/>
    </row>
    <row r="119" spans="1:13" s="155" customFormat="1" x14ac:dyDescent="0.2">
      <c r="A119" s="11">
        <v>21</v>
      </c>
      <c r="B119" s="8" t="s">
        <v>504</v>
      </c>
      <c r="C119" s="208">
        <f>SUM(D119:G119)</f>
        <v>0</v>
      </c>
      <c r="D119" s="205">
        <f>'2B-Investitie'!E51</f>
        <v>0</v>
      </c>
      <c r="E119" s="205">
        <f>'2B-Investitie'!F51</f>
        <v>0</v>
      </c>
      <c r="F119" s="205">
        <f>'2B-Investitie'!G51</f>
        <v>0</v>
      </c>
      <c r="G119" s="205">
        <f>'2B-Investitie'!H51</f>
        <v>0</v>
      </c>
      <c r="H119" s="209"/>
      <c r="I119" s="209"/>
      <c r="J119" s="209"/>
      <c r="K119" s="209"/>
      <c r="L119" s="209"/>
      <c r="M119" s="209"/>
    </row>
    <row r="120" spans="1:13" s="153" customFormat="1" ht="24" x14ac:dyDescent="0.2">
      <c r="A120" s="230"/>
      <c r="B120" s="231" t="s">
        <v>338</v>
      </c>
      <c r="C120" s="232">
        <f>SUM(D120:G120)</f>
        <v>0</v>
      </c>
      <c r="D120" s="232">
        <f t="shared" ref="D120:G120" si="96">SUM(D117:D119)</f>
        <v>0</v>
      </c>
      <c r="E120" s="232">
        <f t="shared" si="96"/>
        <v>0</v>
      </c>
      <c r="F120" s="232">
        <f t="shared" si="96"/>
        <v>0</v>
      </c>
      <c r="G120" s="232">
        <f t="shared" si="96"/>
        <v>0</v>
      </c>
      <c r="H120" s="210"/>
      <c r="I120" s="210"/>
      <c r="J120" s="210"/>
      <c r="K120" s="210"/>
      <c r="L120" s="210"/>
      <c r="M120" s="210"/>
    </row>
    <row r="121" spans="1:13" s="155" customFormat="1" x14ac:dyDescent="0.2">
      <c r="A121" s="236" t="s">
        <v>260</v>
      </c>
      <c r="B121" s="236"/>
      <c r="C121" s="264" t="s">
        <v>502</v>
      </c>
      <c r="D121" s="261" t="s">
        <v>363</v>
      </c>
      <c r="E121" s="261" t="s">
        <v>364</v>
      </c>
      <c r="F121" s="261" t="s">
        <v>365</v>
      </c>
      <c r="G121" s="261" t="s">
        <v>366</v>
      </c>
      <c r="H121" s="261" t="s">
        <v>367</v>
      </c>
      <c r="I121" s="261" t="s">
        <v>368</v>
      </c>
      <c r="J121" s="261" t="s">
        <v>369</v>
      </c>
      <c r="K121" s="261" t="s">
        <v>370</v>
      </c>
      <c r="L121" s="261" t="s">
        <v>371</v>
      </c>
      <c r="M121" s="261" t="s">
        <v>372</v>
      </c>
    </row>
    <row r="122" spans="1:13" s="155" customFormat="1" x14ac:dyDescent="0.2">
      <c r="A122" s="11">
        <v>22</v>
      </c>
      <c r="B122" s="8" t="s">
        <v>333</v>
      </c>
      <c r="C122" s="208">
        <f>SUM(D122:M122)</f>
        <v>0</v>
      </c>
      <c r="D122" s="365">
        <f>'2B-Investitie'!D59</f>
        <v>0</v>
      </c>
      <c r="E122" s="365">
        <f>'2B-Investitie'!E59</f>
        <v>0</v>
      </c>
      <c r="F122" s="365">
        <f>'2B-Investitie'!F59</f>
        <v>0</v>
      </c>
      <c r="G122" s="365">
        <f>'2B-Investitie'!G59</f>
        <v>0</v>
      </c>
      <c r="H122" s="365">
        <f>'2B-Investitie'!H59</f>
        <v>0</v>
      </c>
      <c r="I122" s="365">
        <f>'2B-Investitie'!D64</f>
        <v>0</v>
      </c>
      <c r="J122" s="365">
        <f>'2B-Investitie'!E64</f>
        <v>0</v>
      </c>
      <c r="K122" s="365">
        <f>'2B-Investitie'!F64</f>
        <v>0</v>
      </c>
      <c r="L122" s="365">
        <f>'2B-Investitie'!G64</f>
        <v>0</v>
      </c>
      <c r="M122" s="365">
        <f>'2B-Investitie'!H64</f>
        <v>0</v>
      </c>
    </row>
    <row r="123" spans="1:13" s="155" customFormat="1" ht="24" x14ac:dyDescent="0.2">
      <c r="A123" s="11"/>
      <c r="B123" s="13" t="s">
        <v>541</v>
      </c>
      <c r="C123" s="208">
        <f>SUM(D123:M123)</f>
        <v>0</v>
      </c>
      <c r="D123" s="205">
        <f>'2B-Investitie'!D57</f>
        <v>0</v>
      </c>
      <c r="E123" s="205">
        <f>'2B-Investitie'!E57</f>
        <v>0</v>
      </c>
      <c r="F123" s="205">
        <f>'2B-Investitie'!F57</f>
        <v>0</v>
      </c>
      <c r="G123" s="205">
        <f>'2B-Investitie'!G57</f>
        <v>0</v>
      </c>
      <c r="H123" s="205">
        <f>'2B-Investitie'!H57</f>
        <v>0</v>
      </c>
      <c r="I123" s="205">
        <f>'2B-Investitie'!D62</f>
        <v>0</v>
      </c>
      <c r="J123" s="205">
        <f>'2B-Investitie'!E62</f>
        <v>0</v>
      </c>
      <c r="K123" s="205">
        <f>'2B-Investitie'!F62</f>
        <v>0</v>
      </c>
      <c r="L123" s="205">
        <f>'2B-Investitie'!G62</f>
        <v>0</v>
      </c>
      <c r="M123" s="205">
        <f>'2B-Investitie'!H62</f>
        <v>0</v>
      </c>
    </row>
    <row r="124" spans="1:13" s="153" customFormat="1" ht="24" x14ac:dyDescent="0.2">
      <c r="A124" s="12"/>
      <c r="B124" s="17" t="s">
        <v>339</v>
      </c>
      <c r="C124" s="208">
        <f>SUM(D124:M124)</f>
        <v>0</v>
      </c>
      <c r="D124" s="208">
        <f>D122</f>
        <v>0</v>
      </c>
      <c r="E124" s="208">
        <f t="shared" ref="E124" si="97">E122</f>
        <v>0</v>
      </c>
      <c r="F124" s="208">
        <f>F122</f>
        <v>0</v>
      </c>
      <c r="G124" s="208">
        <f t="shared" ref="G124:M124" si="98">G122</f>
        <v>0</v>
      </c>
      <c r="H124" s="208">
        <f t="shared" si="98"/>
        <v>0</v>
      </c>
      <c r="I124" s="208">
        <f t="shared" si="98"/>
        <v>0</v>
      </c>
      <c r="J124" s="208">
        <f t="shared" si="98"/>
        <v>0</v>
      </c>
      <c r="K124" s="208">
        <f t="shared" si="98"/>
        <v>0</v>
      </c>
      <c r="L124" s="208">
        <f t="shared" si="98"/>
        <v>0</v>
      </c>
      <c r="M124" s="208">
        <f t="shared" si="98"/>
        <v>0</v>
      </c>
    </row>
    <row r="125" spans="1:13" s="149" customFormat="1" ht="24" x14ac:dyDescent="0.2">
      <c r="A125" s="33"/>
      <c r="B125" s="198" t="s">
        <v>255</v>
      </c>
      <c r="C125" s="202">
        <f>SUM(D125:M125)</f>
        <v>0</v>
      </c>
      <c r="D125" s="202">
        <f>D120-D124</f>
        <v>0</v>
      </c>
      <c r="E125" s="202">
        <f t="shared" ref="E125" si="99">E120-E124</f>
        <v>0</v>
      </c>
      <c r="F125" s="202">
        <f>F120-F124</f>
        <v>0</v>
      </c>
      <c r="G125" s="202">
        <f t="shared" ref="G125:M125" si="100">G120-G124</f>
        <v>0</v>
      </c>
      <c r="H125" s="202">
        <f t="shared" si="100"/>
        <v>0</v>
      </c>
      <c r="I125" s="202">
        <f t="shared" si="100"/>
        <v>0</v>
      </c>
      <c r="J125" s="202">
        <f t="shared" si="100"/>
        <v>0</v>
      </c>
      <c r="K125" s="202">
        <f t="shared" si="100"/>
        <v>0</v>
      </c>
      <c r="L125" s="202">
        <f t="shared" si="100"/>
        <v>0</v>
      </c>
      <c r="M125" s="202">
        <f t="shared" si="100"/>
        <v>0</v>
      </c>
    </row>
    <row r="126" spans="1:13" s="149" customFormat="1" ht="15" x14ac:dyDescent="0.2">
      <c r="A126" s="10"/>
      <c r="B126" s="226"/>
      <c r="C126" s="207"/>
      <c r="D126" s="207"/>
      <c r="E126" s="207"/>
      <c r="F126" s="207"/>
      <c r="G126" s="207"/>
      <c r="H126" s="207"/>
      <c r="I126" s="207"/>
      <c r="J126" s="207"/>
      <c r="K126" s="207"/>
      <c r="L126" s="207"/>
      <c r="M126" s="207"/>
    </row>
    <row r="127" spans="1:13" s="153" customFormat="1" ht="27" customHeight="1" x14ac:dyDescent="0.2">
      <c r="A127" s="485" t="s">
        <v>624</v>
      </c>
      <c r="B127" s="486"/>
      <c r="C127" s="264" t="s">
        <v>502</v>
      </c>
      <c r="D127" s="261" t="s">
        <v>363</v>
      </c>
      <c r="E127" s="261" t="s">
        <v>364</v>
      </c>
      <c r="F127" s="261" t="s">
        <v>365</v>
      </c>
      <c r="G127" s="261" t="s">
        <v>366</v>
      </c>
      <c r="H127" s="395" t="s">
        <v>367</v>
      </c>
      <c r="I127" s="395" t="s">
        <v>368</v>
      </c>
      <c r="J127" s="395" t="s">
        <v>369</v>
      </c>
      <c r="K127" s="395" t="s">
        <v>370</v>
      </c>
      <c r="L127" s="395" t="s">
        <v>371</v>
      </c>
      <c r="M127" s="395" t="s">
        <v>372</v>
      </c>
    </row>
    <row r="128" spans="1:13" s="155" customFormat="1" ht="24" x14ac:dyDescent="0.2">
      <c r="A128" s="11">
        <v>23</v>
      </c>
      <c r="B128" s="8" t="s">
        <v>279</v>
      </c>
      <c r="C128" s="208">
        <f>SUM(D128:G128)</f>
        <v>0</v>
      </c>
      <c r="D128" s="203">
        <v>0</v>
      </c>
      <c r="E128" s="203">
        <v>0</v>
      </c>
      <c r="F128" s="203">
        <v>0</v>
      </c>
      <c r="G128" s="203">
        <v>0</v>
      </c>
      <c r="H128" s="203">
        <v>0</v>
      </c>
      <c r="I128" s="203">
        <v>0</v>
      </c>
      <c r="J128" s="203">
        <v>0</v>
      </c>
      <c r="K128" s="203">
        <v>0</v>
      </c>
      <c r="L128" s="203">
        <v>0</v>
      </c>
      <c r="M128" s="203">
        <v>0</v>
      </c>
    </row>
    <row r="129" spans="1:13" s="155" customFormat="1" ht="24" x14ac:dyDescent="0.2">
      <c r="A129" s="11">
        <v>24</v>
      </c>
      <c r="B129" s="8" t="s">
        <v>280</v>
      </c>
      <c r="C129" s="208">
        <f t="shared" ref="C129:C133" si="101">SUM(D129:G129)</f>
        <v>0</v>
      </c>
      <c r="D129" s="203">
        <v>0</v>
      </c>
      <c r="E129" s="203">
        <v>0</v>
      </c>
      <c r="F129" s="203">
        <v>0</v>
      </c>
      <c r="G129" s="203">
        <v>0</v>
      </c>
      <c r="H129" s="203">
        <v>0</v>
      </c>
      <c r="I129" s="203">
        <v>0</v>
      </c>
      <c r="J129" s="203">
        <v>0</v>
      </c>
      <c r="K129" s="203">
        <v>0</v>
      </c>
      <c r="L129" s="203">
        <v>0</v>
      </c>
      <c r="M129" s="203">
        <v>0</v>
      </c>
    </row>
    <row r="130" spans="1:13" s="155" customFormat="1" x14ac:dyDescent="0.2">
      <c r="A130" s="11">
        <v>25</v>
      </c>
      <c r="B130" s="8" t="s">
        <v>538</v>
      </c>
      <c r="C130" s="208">
        <f t="shared" si="101"/>
        <v>0</v>
      </c>
      <c r="D130" s="203">
        <v>0</v>
      </c>
      <c r="E130" s="203">
        <v>0</v>
      </c>
      <c r="F130" s="203">
        <v>0</v>
      </c>
      <c r="G130" s="203">
        <v>0</v>
      </c>
      <c r="H130" s="203">
        <v>0</v>
      </c>
      <c r="I130" s="203">
        <v>0</v>
      </c>
      <c r="J130" s="203">
        <v>0</v>
      </c>
      <c r="K130" s="203">
        <v>0</v>
      </c>
      <c r="L130" s="203">
        <v>0</v>
      </c>
      <c r="M130" s="203">
        <v>0</v>
      </c>
    </row>
    <row r="131" spans="1:13" s="153" customFormat="1" x14ac:dyDescent="0.2">
      <c r="A131" s="12"/>
      <c r="B131" s="17" t="s">
        <v>545</v>
      </c>
      <c r="C131" s="208">
        <f t="shared" si="101"/>
        <v>0</v>
      </c>
      <c r="D131" s="208">
        <f t="shared" ref="D131:F131" si="102">SUM(D128:D130)</f>
        <v>0</v>
      </c>
      <c r="E131" s="208">
        <f t="shared" si="102"/>
        <v>0</v>
      </c>
      <c r="F131" s="208">
        <f t="shared" si="102"/>
        <v>0</v>
      </c>
      <c r="G131" s="208">
        <f>SUM(G128:G130)</f>
        <v>0</v>
      </c>
      <c r="H131" s="208">
        <f t="shared" ref="H131:M131" si="103">SUM(H128:H130)</f>
        <v>0</v>
      </c>
      <c r="I131" s="208">
        <f t="shared" si="103"/>
        <v>0</v>
      </c>
      <c r="J131" s="208">
        <f t="shared" si="103"/>
        <v>0</v>
      </c>
      <c r="K131" s="208">
        <f t="shared" si="103"/>
        <v>0</v>
      </c>
      <c r="L131" s="208">
        <f t="shared" si="103"/>
        <v>0</v>
      </c>
      <c r="M131" s="208">
        <f t="shared" si="103"/>
        <v>0</v>
      </c>
    </row>
    <row r="132" spans="1:13" s="149" customFormat="1" ht="15" x14ac:dyDescent="0.2">
      <c r="A132" s="33"/>
      <c r="B132" s="198" t="s">
        <v>544</v>
      </c>
      <c r="C132" s="202">
        <f t="shared" si="101"/>
        <v>0</v>
      </c>
      <c r="D132" s="202">
        <f>-D131</f>
        <v>0</v>
      </c>
      <c r="E132" s="202">
        <f t="shared" ref="E132" si="104">-E131</f>
        <v>0</v>
      </c>
      <c r="F132" s="202">
        <f>-F131</f>
        <v>0</v>
      </c>
      <c r="G132" s="202">
        <f>-G131</f>
        <v>0</v>
      </c>
      <c r="H132" s="202">
        <f t="shared" ref="H132:M132" si="105">-H131</f>
        <v>0</v>
      </c>
      <c r="I132" s="202">
        <f t="shared" si="105"/>
        <v>0</v>
      </c>
      <c r="J132" s="202">
        <f t="shared" si="105"/>
        <v>0</v>
      </c>
      <c r="K132" s="202">
        <f t="shared" si="105"/>
        <v>0</v>
      </c>
      <c r="L132" s="202">
        <f t="shared" si="105"/>
        <v>0</v>
      </c>
      <c r="M132" s="202">
        <f t="shared" si="105"/>
        <v>0</v>
      </c>
    </row>
    <row r="133" spans="1:13" s="149" customFormat="1" ht="15" x14ac:dyDescent="0.2">
      <c r="A133" s="488" t="s">
        <v>542</v>
      </c>
      <c r="B133" s="488"/>
      <c r="C133" s="202">
        <f t="shared" si="101"/>
        <v>0</v>
      </c>
      <c r="D133" s="202">
        <f>D125+D132</f>
        <v>0</v>
      </c>
      <c r="E133" s="202">
        <f>E125+E132</f>
        <v>0</v>
      </c>
      <c r="F133" s="202">
        <f>F125+F132</f>
        <v>0</v>
      </c>
      <c r="G133" s="202">
        <f>G125+G132</f>
        <v>0</v>
      </c>
      <c r="H133" s="202">
        <f t="shared" ref="H133:M133" si="106">H125+H132</f>
        <v>0</v>
      </c>
      <c r="I133" s="202">
        <f t="shared" si="106"/>
        <v>0</v>
      </c>
      <c r="J133" s="202">
        <f t="shared" si="106"/>
        <v>0</v>
      </c>
      <c r="K133" s="202">
        <f t="shared" si="106"/>
        <v>0</v>
      </c>
      <c r="L133" s="202">
        <f t="shared" si="106"/>
        <v>0</v>
      </c>
      <c r="M133" s="202">
        <f t="shared" si="106"/>
        <v>0</v>
      </c>
    </row>
    <row r="134" spans="1:13" s="149" customFormat="1" ht="15" x14ac:dyDescent="0.2">
      <c r="A134" s="226"/>
      <c r="B134" s="226"/>
      <c r="C134" s="207"/>
      <c r="D134" s="207"/>
      <c r="E134" s="207"/>
      <c r="F134" s="207"/>
      <c r="G134" s="207"/>
      <c r="H134" s="207"/>
      <c r="I134" s="207"/>
      <c r="J134" s="207"/>
      <c r="K134" s="207"/>
      <c r="L134" s="207"/>
      <c r="M134" s="207"/>
    </row>
    <row r="135" spans="1:13" s="149" customFormat="1" ht="15" x14ac:dyDescent="0.2">
      <c r="A135" s="478" t="s">
        <v>543</v>
      </c>
      <c r="B135" s="478"/>
      <c r="C135" s="264" t="s">
        <v>502</v>
      </c>
      <c r="D135" s="261" t="s">
        <v>363</v>
      </c>
      <c r="E135" s="261" t="s">
        <v>364</v>
      </c>
      <c r="F135" s="261" t="s">
        <v>365</v>
      </c>
      <c r="G135" s="261" t="s">
        <v>366</v>
      </c>
      <c r="H135" s="261" t="s">
        <v>367</v>
      </c>
      <c r="I135" s="261" t="s">
        <v>368</v>
      </c>
      <c r="J135" s="261" t="s">
        <v>369</v>
      </c>
      <c r="K135" s="261" t="s">
        <v>370</v>
      </c>
      <c r="L135" s="261" t="s">
        <v>371</v>
      </c>
      <c r="M135" s="261" t="s">
        <v>372</v>
      </c>
    </row>
    <row r="136" spans="1:13" s="149" customFormat="1" ht="15" x14ac:dyDescent="0.2">
      <c r="A136" s="478"/>
      <c r="B136" s="478"/>
      <c r="C136" s="202">
        <f t="shared" ref="C136" si="107">SUM(D136:M136)</f>
        <v>0</v>
      </c>
      <c r="D136" s="202">
        <f>D113+D133</f>
        <v>0</v>
      </c>
      <c r="E136" s="202">
        <f>E113+E133</f>
        <v>0</v>
      </c>
      <c r="F136" s="202">
        <f>F113+F133</f>
        <v>0</v>
      </c>
      <c r="G136" s="202">
        <f t="shared" ref="G136:M136" si="108">G113+G133</f>
        <v>0</v>
      </c>
      <c r="H136" s="202">
        <f>H113+H133</f>
        <v>0</v>
      </c>
      <c r="I136" s="202">
        <f t="shared" si="108"/>
        <v>0</v>
      </c>
      <c r="J136" s="202">
        <f>J113+J133</f>
        <v>0</v>
      </c>
      <c r="K136" s="202">
        <f t="shared" si="108"/>
        <v>0</v>
      </c>
      <c r="L136" s="202">
        <f t="shared" si="108"/>
        <v>0</v>
      </c>
      <c r="M136" s="202">
        <f t="shared" si="108"/>
        <v>0</v>
      </c>
    </row>
    <row r="137" spans="1:13" s="148" customFormat="1" x14ac:dyDescent="0.2">
      <c r="A137" s="487" t="s">
        <v>287</v>
      </c>
      <c r="B137" s="487"/>
      <c r="C137" s="208"/>
      <c r="D137" s="206">
        <f>'1A-Bilant'!D28</f>
        <v>0</v>
      </c>
      <c r="E137" s="206">
        <f>D138</f>
        <v>0</v>
      </c>
      <c r="F137" s="206">
        <f>E138</f>
        <v>0</v>
      </c>
      <c r="G137" s="206">
        <f t="shared" ref="G137:M137" si="109">F138</f>
        <v>0</v>
      </c>
      <c r="H137" s="206">
        <f t="shared" si="109"/>
        <v>0</v>
      </c>
      <c r="I137" s="206">
        <f t="shared" si="109"/>
        <v>0</v>
      </c>
      <c r="J137" s="206">
        <f t="shared" si="109"/>
        <v>0</v>
      </c>
      <c r="K137" s="206">
        <f t="shared" si="109"/>
        <v>0</v>
      </c>
      <c r="L137" s="206">
        <f t="shared" si="109"/>
        <v>0</v>
      </c>
      <c r="M137" s="206">
        <f t="shared" si="109"/>
        <v>0</v>
      </c>
    </row>
    <row r="138" spans="1:13" s="148" customFormat="1" ht="21.75" customHeight="1" x14ac:dyDescent="0.2">
      <c r="A138" s="487" t="s">
        <v>246</v>
      </c>
      <c r="B138" s="487"/>
      <c r="C138" s="208"/>
      <c r="D138" s="206">
        <f>D137+D136</f>
        <v>0</v>
      </c>
      <c r="E138" s="206">
        <f>E137+E136</f>
        <v>0</v>
      </c>
      <c r="F138" s="206">
        <f>F137+F136</f>
        <v>0</v>
      </c>
      <c r="G138" s="206">
        <f t="shared" ref="G138:M138" si="110">G137+G136</f>
        <v>0</v>
      </c>
      <c r="H138" s="206">
        <f t="shared" si="110"/>
        <v>0</v>
      </c>
      <c r="I138" s="206">
        <f t="shared" si="110"/>
        <v>0</v>
      </c>
      <c r="J138" s="206">
        <f t="shared" si="110"/>
        <v>0</v>
      </c>
      <c r="K138" s="206">
        <f t="shared" si="110"/>
        <v>0</v>
      </c>
      <c r="L138" s="206">
        <f t="shared" si="110"/>
        <v>0</v>
      </c>
      <c r="M138" s="206">
        <f t="shared" si="110"/>
        <v>0</v>
      </c>
    </row>
    <row r="139" spans="1:13" s="148" customFormat="1" ht="21.75" customHeight="1" x14ac:dyDescent="0.2">
      <c r="A139" s="375"/>
      <c r="B139" s="375"/>
      <c r="C139" s="210"/>
      <c r="D139" s="376"/>
      <c r="E139" s="376"/>
      <c r="F139" s="376"/>
      <c r="G139" s="376"/>
      <c r="H139" s="376"/>
      <c r="I139" s="376"/>
      <c r="J139" s="376"/>
      <c r="K139" s="376"/>
      <c r="L139" s="376"/>
      <c r="M139" s="376"/>
    </row>
    <row r="140" spans="1:13" s="145" customFormat="1" ht="15" x14ac:dyDescent="0.2">
      <c r="A140" s="496" t="s">
        <v>540</v>
      </c>
      <c r="B140" s="496"/>
      <c r="C140" s="496"/>
      <c r="D140" s="496"/>
      <c r="E140" s="496"/>
      <c r="F140" s="496"/>
      <c r="G140" s="496"/>
      <c r="H140" s="496"/>
      <c r="I140" s="496"/>
      <c r="J140" s="496"/>
      <c r="K140" s="496"/>
      <c r="L140" s="496"/>
      <c r="M140" s="496"/>
    </row>
    <row r="141" spans="1:13" s="144" customFormat="1" ht="15" x14ac:dyDescent="0.2">
      <c r="A141" s="474" t="s">
        <v>517</v>
      </c>
      <c r="B141" s="475"/>
      <c r="C141" s="476" t="s">
        <v>502</v>
      </c>
      <c r="D141" s="492" t="s">
        <v>190</v>
      </c>
      <c r="E141" s="492"/>
      <c r="F141" s="492"/>
      <c r="G141" s="492"/>
      <c r="H141" s="492"/>
      <c r="I141" s="492"/>
      <c r="J141" s="492"/>
      <c r="K141" s="492"/>
      <c r="L141" s="492"/>
      <c r="M141" s="492"/>
    </row>
    <row r="142" spans="1:13" s="144" customFormat="1" ht="15" x14ac:dyDescent="0.2">
      <c r="A142" s="474"/>
      <c r="B142" s="475"/>
      <c r="C142" s="476"/>
      <c r="D142" s="199" t="s">
        <v>363</v>
      </c>
      <c r="E142" s="199" t="s">
        <v>364</v>
      </c>
      <c r="F142" s="199" t="s">
        <v>365</v>
      </c>
      <c r="G142" s="199" t="s">
        <v>366</v>
      </c>
      <c r="H142" s="199" t="s">
        <v>367</v>
      </c>
      <c r="I142" s="199" t="s">
        <v>368</v>
      </c>
      <c r="J142" s="199" t="s">
        <v>369</v>
      </c>
      <c r="K142" s="199" t="s">
        <v>370</v>
      </c>
      <c r="L142" s="199" t="s">
        <v>371</v>
      </c>
      <c r="M142" s="199" t="s">
        <v>372</v>
      </c>
    </row>
    <row r="143" spans="1:13" s="144" customFormat="1" ht="15" x14ac:dyDescent="0.2">
      <c r="A143" s="494" t="s">
        <v>257</v>
      </c>
      <c r="B143" s="494"/>
      <c r="C143" s="494"/>
      <c r="D143" s="494"/>
      <c r="E143" s="494"/>
      <c r="F143" s="494"/>
      <c r="G143" s="494"/>
      <c r="H143" s="494"/>
      <c r="I143" s="494"/>
      <c r="J143" s="494"/>
      <c r="K143" s="494"/>
      <c r="L143" s="494"/>
      <c r="M143" s="494"/>
    </row>
    <row r="144" spans="1:13" s="144" customFormat="1" ht="15" x14ac:dyDescent="0.2">
      <c r="A144" s="493" t="s">
        <v>325</v>
      </c>
      <c r="B144" s="493"/>
      <c r="C144" s="493"/>
      <c r="D144" s="493"/>
      <c r="E144" s="493"/>
      <c r="F144" s="493"/>
      <c r="G144" s="493"/>
      <c r="H144" s="493"/>
      <c r="I144" s="493"/>
      <c r="J144" s="493"/>
      <c r="K144" s="493"/>
      <c r="L144" s="493"/>
      <c r="M144" s="493"/>
    </row>
    <row r="145" spans="1:13" s="144" customFormat="1" ht="15" x14ac:dyDescent="0.2">
      <c r="A145" s="477" t="s">
        <v>546</v>
      </c>
      <c r="B145" s="477"/>
      <c r="C145" s="477"/>
      <c r="D145" s="477"/>
      <c r="E145" s="477"/>
      <c r="F145" s="477"/>
      <c r="G145" s="477"/>
      <c r="H145" s="477"/>
      <c r="I145" s="477"/>
      <c r="J145" s="477"/>
      <c r="K145" s="477"/>
      <c r="L145" s="477"/>
      <c r="M145" s="477"/>
    </row>
    <row r="146" spans="1:13" s="144" customFormat="1" ht="15" x14ac:dyDescent="0.2">
      <c r="A146" s="4">
        <v>1</v>
      </c>
      <c r="B146" s="225" t="s">
        <v>181</v>
      </c>
      <c r="C146" s="202">
        <f>SUM(D146:M146)</f>
        <v>0</v>
      </c>
      <c r="D146" s="206">
        <f t="shared" ref="D146:M146" si="111">D65-D9</f>
        <v>0</v>
      </c>
      <c r="E146" s="206">
        <f t="shared" si="111"/>
        <v>0</v>
      </c>
      <c r="F146" s="206">
        <f t="shared" si="111"/>
        <v>0</v>
      </c>
      <c r="G146" s="206">
        <f t="shared" si="111"/>
        <v>0</v>
      </c>
      <c r="H146" s="206">
        <f t="shared" si="111"/>
        <v>0</v>
      </c>
      <c r="I146" s="206">
        <f t="shared" si="111"/>
        <v>0</v>
      </c>
      <c r="J146" s="206">
        <f t="shared" si="111"/>
        <v>0</v>
      </c>
      <c r="K146" s="206">
        <f t="shared" si="111"/>
        <v>0</v>
      </c>
      <c r="L146" s="206">
        <f t="shared" si="111"/>
        <v>0</v>
      </c>
      <c r="M146" s="206">
        <f t="shared" si="111"/>
        <v>0</v>
      </c>
    </row>
    <row r="147" spans="1:13" s="144" customFormat="1" ht="15" x14ac:dyDescent="0.2">
      <c r="A147" s="4">
        <v>2</v>
      </c>
      <c r="B147" s="225" t="s">
        <v>182</v>
      </c>
      <c r="C147" s="202">
        <f>SUM(D147:M147)</f>
        <v>0</v>
      </c>
      <c r="D147" s="206">
        <f t="shared" ref="D147:M147" si="112">D68-D12</f>
        <v>0</v>
      </c>
      <c r="E147" s="206">
        <f t="shared" si="112"/>
        <v>0</v>
      </c>
      <c r="F147" s="206">
        <f t="shared" si="112"/>
        <v>0</v>
      </c>
      <c r="G147" s="206">
        <f t="shared" si="112"/>
        <v>0</v>
      </c>
      <c r="H147" s="206">
        <f t="shared" si="112"/>
        <v>0</v>
      </c>
      <c r="I147" s="206">
        <f t="shared" si="112"/>
        <v>0</v>
      </c>
      <c r="J147" s="206">
        <f t="shared" si="112"/>
        <v>0</v>
      </c>
      <c r="K147" s="206">
        <f t="shared" si="112"/>
        <v>0</v>
      </c>
      <c r="L147" s="206">
        <f t="shared" si="112"/>
        <v>0</v>
      </c>
      <c r="M147" s="206">
        <f t="shared" si="112"/>
        <v>0</v>
      </c>
    </row>
    <row r="148" spans="1:13" s="144" customFormat="1" ht="15" x14ac:dyDescent="0.2">
      <c r="A148" s="4">
        <v>3</v>
      </c>
      <c r="B148" s="225" t="s">
        <v>183</v>
      </c>
      <c r="C148" s="202">
        <f>SUM(D148:M148)</f>
        <v>0</v>
      </c>
      <c r="D148" s="206">
        <f t="shared" ref="D148:M148" si="113">D71-D15</f>
        <v>0</v>
      </c>
      <c r="E148" s="206">
        <f t="shared" si="113"/>
        <v>0</v>
      </c>
      <c r="F148" s="206">
        <f t="shared" si="113"/>
        <v>0</v>
      </c>
      <c r="G148" s="206">
        <f t="shared" si="113"/>
        <v>0</v>
      </c>
      <c r="H148" s="206">
        <f t="shared" si="113"/>
        <v>0</v>
      </c>
      <c r="I148" s="206">
        <f t="shared" si="113"/>
        <v>0</v>
      </c>
      <c r="J148" s="206">
        <f t="shared" si="113"/>
        <v>0</v>
      </c>
      <c r="K148" s="206">
        <f t="shared" si="113"/>
        <v>0</v>
      </c>
      <c r="L148" s="206">
        <f t="shared" si="113"/>
        <v>0</v>
      </c>
      <c r="M148" s="206">
        <f t="shared" si="113"/>
        <v>0</v>
      </c>
    </row>
    <row r="149" spans="1:13" s="149" customFormat="1" ht="23.25" customHeight="1" x14ac:dyDescent="0.2">
      <c r="A149" s="483" t="s">
        <v>326</v>
      </c>
      <c r="B149" s="484"/>
      <c r="C149" s="202">
        <f>SUM(D149:M149)</f>
        <v>0</v>
      </c>
      <c r="D149" s="202">
        <f t="shared" ref="D149:M149" si="114">D74-D18</f>
        <v>0</v>
      </c>
      <c r="E149" s="202">
        <f t="shared" si="114"/>
        <v>0</v>
      </c>
      <c r="F149" s="202">
        <f t="shared" si="114"/>
        <v>0</v>
      </c>
      <c r="G149" s="202">
        <f t="shared" si="114"/>
        <v>0</v>
      </c>
      <c r="H149" s="202">
        <f t="shared" si="114"/>
        <v>0</v>
      </c>
      <c r="I149" s="202">
        <f t="shared" si="114"/>
        <v>0</v>
      </c>
      <c r="J149" s="202">
        <f t="shared" si="114"/>
        <v>0</v>
      </c>
      <c r="K149" s="202">
        <f t="shared" si="114"/>
        <v>0</v>
      </c>
      <c r="L149" s="202">
        <f t="shared" si="114"/>
        <v>0</v>
      </c>
      <c r="M149" s="202">
        <f t="shared" si="114"/>
        <v>0</v>
      </c>
    </row>
    <row r="150" spans="1:13" s="149" customFormat="1" ht="15" x14ac:dyDescent="0.2">
      <c r="A150" s="493" t="s">
        <v>263</v>
      </c>
      <c r="B150" s="493"/>
      <c r="C150" s="493"/>
      <c r="D150" s="493"/>
      <c r="E150" s="493"/>
      <c r="F150" s="493"/>
      <c r="G150" s="493"/>
      <c r="H150" s="493"/>
      <c r="I150" s="493"/>
      <c r="J150" s="493"/>
      <c r="K150" s="493"/>
      <c r="L150" s="493"/>
      <c r="M150" s="493"/>
    </row>
    <row r="151" spans="1:13" s="149" customFormat="1" ht="15" x14ac:dyDescent="0.2">
      <c r="A151" s="477" t="s">
        <v>547</v>
      </c>
      <c r="B151" s="477"/>
      <c r="C151" s="477"/>
      <c r="D151" s="477"/>
      <c r="E151" s="477"/>
      <c r="F151" s="477"/>
      <c r="G151" s="477"/>
      <c r="H151" s="477"/>
      <c r="I151" s="477"/>
      <c r="J151" s="477"/>
      <c r="K151" s="477"/>
      <c r="L151" s="477"/>
      <c r="M151" s="477"/>
    </row>
    <row r="152" spans="1:13" s="144" customFormat="1" ht="24" x14ac:dyDescent="0.2">
      <c r="A152" s="4">
        <v>5</v>
      </c>
      <c r="B152" s="6" t="s">
        <v>186</v>
      </c>
      <c r="C152" s="202">
        <f t="shared" ref="C152:C171" si="115">SUM(D152:M152)</f>
        <v>0</v>
      </c>
      <c r="D152" s="206">
        <f t="shared" ref="D152:M152" si="116">D77-D21</f>
        <v>0</v>
      </c>
      <c r="E152" s="206">
        <f t="shared" si="116"/>
        <v>0</v>
      </c>
      <c r="F152" s="206">
        <f t="shared" si="116"/>
        <v>0</v>
      </c>
      <c r="G152" s="206">
        <f t="shared" si="116"/>
        <v>0</v>
      </c>
      <c r="H152" s="206">
        <f t="shared" si="116"/>
        <v>0</v>
      </c>
      <c r="I152" s="206">
        <f t="shared" si="116"/>
        <v>0</v>
      </c>
      <c r="J152" s="206">
        <f t="shared" si="116"/>
        <v>0</v>
      </c>
      <c r="K152" s="206">
        <f t="shared" si="116"/>
        <v>0</v>
      </c>
      <c r="L152" s="206">
        <f t="shared" si="116"/>
        <v>0</v>
      </c>
      <c r="M152" s="206">
        <f t="shared" si="116"/>
        <v>0</v>
      </c>
    </row>
    <row r="153" spans="1:13" s="144" customFormat="1" ht="15" x14ac:dyDescent="0.2">
      <c r="A153" s="4">
        <v>6</v>
      </c>
      <c r="B153" s="6" t="s">
        <v>187</v>
      </c>
      <c r="C153" s="202">
        <f t="shared" si="115"/>
        <v>0</v>
      </c>
      <c r="D153" s="206">
        <f t="shared" ref="D153:M153" si="117">D82-D26</f>
        <v>0</v>
      </c>
      <c r="E153" s="206">
        <f t="shared" si="117"/>
        <v>0</v>
      </c>
      <c r="F153" s="206">
        <f t="shared" si="117"/>
        <v>0</v>
      </c>
      <c r="G153" s="206">
        <f t="shared" si="117"/>
        <v>0</v>
      </c>
      <c r="H153" s="206">
        <f t="shared" si="117"/>
        <v>0</v>
      </c>
      <c r="I153" s="206">
        <f t="shared" si="117"/>
        <v>0</v>
      </c>
      <c r="J153" s="206">
        <f t="shared" si="117"/>
        <v>0</v>
      </c>
      <c r="K153" s="206">
        <f t="shared" si="117"/>
        <v>0</v>
      </c>
      <c r="L153" s="206">
        <f t="shared" si="117"/>
        <v>0</v>
      </c>
      <c r="M153" s="206">
        <f t="shared" si="117"/>
        <v>0</v>
      </c>
    </row>
    <row r="154" spans="1:13" s="144" customFormat="1" ht="24" x14ac:dyDescent="0.2">
      <c r="A154" s="4">
        <v>7</v>
      </c>
      <c r="B154" s="225" t="s">
        <v>305</v>
      </c>
      <c r="C154" s="202">
        <f t="shared" si="115"/>
        <v>0</v>
      </c>
      <c r="D154" s="206">
        <f t="shared" ref="D154:M154" si="118">D85-D29</f>
        <v>0</v>
      </c>
      <c r="E154" s="206">
        <f t="shared" si="118"/>
        <v>0</v>
      </c>
      <c r="F154" s="206">
        <f t="shared" si="118"/>
        <v>0</v>
      </c>
      <c r="G154" s="206">
        <f t="shared" si="118"/>
        <v>0</v>
      </c>
      <c r="H154" s="206">
        <f t="shared" si="118"/>
        <v>0</v>
      </c>
      <c r="I154" s="206">
        <f t="shared" si="118"/>
        <v>0</v>
      </c>
      <c r="J154" s="206">
        <f t="shared" si="118"/>
        <v>0</v>
      </c>
      <c r="K154" s="206">
        <f t="shared" si="118"/>
        <v>0</v>
      </c>
      <c r="L154" s="206">
        <f t="shared" si="118"/>
        <v>0</v>
      </c>
      <c r="M154" s="206">
        <f t="shared" si="118"/>
        <v>0</v>
      </c>
    </row>
    <row r="155" spans="1:13" s="144" customFormat="1" ht="15" x14ac:dyDescent="0.2">
      <c r="A155" s="4">
        <v>8</v>
      </c>
      <c r="B155" s="225" t="s">
        <v>306</v>
      </c>
      <c r="C155" s="202">
        <f t="shared" si="115"/>
        <v>0</v>
      </c>
      <c r="D155" s="206">
        <f t="shared" ref="D155:M155" si="119">D86-D30</f>
        <v>0</v>
      </c>
      <c r="E155" s="206">
        <f t="shared" si="119"/>
        <v>0</v>
      </c>
      <c r="F155" s="206">
        <f t="shared" si="119"/>
        <v>0</v>
      </c>
      <c r="G155" s="206">
        <f t="shared" si="119"/>
        <v>0</v>
      </c>
      <c r="H155" s="206">
        <f t="shared" si="119"/>
        <v>0</v>
      </c>
      <c r="I155" s="206">
        <f t="shared" si="119"/>
        <v>0</v>
      </c>
      <c r="J155" s="206">
        <f t="shared" si="119"/>
        <v>0</v>
      </c>
      <c r="K155" s="206">
        <f t="shared" si="119"/>
        <v>0</v>
      </c>
      <c r="L155" s="206">
        <f t="shared" si="119"/>
        <v>0</v>
      </c>
      <c r="M155" s="206">
        <f t="shared" si="119"/>
        <v>0</v>
      </c>
    </row>
    <row r="156" spans="1:13" s="144" customFormat="1" ht="15" x14ac:dyDescent="0.2">
      <c r="A156" s="4">
        <v>9</v>
      </c>
      <c r="B156" s="225" t="s">
        <v>309</v>
      </c>
      <c r="C156" s="202">
        <f t="shared" si="115"/>
        <v>0</v>
      </c>
      <c r="D156" s="206">
        <f t="shared" ref="D156:M156" si="120">D89-D33</f>
        <v>0</v>
      </c>
      <c r="E156" s="206">
        <f t="shared" si="120"/>
        <v>0</v>
      </c>
      <c r="F156" s="206">
        <f t="shared" si="120"/>
        <v>0</v>
      </c>
      <c r="G156" s="206">
        <f t="shared" si="120"/>
        <v>0</v>
      </c>
      <c r="H156" s="206">
        <f t="shared" si="120"/>
        <v>0</v>
      </c>
      <c r="I156" s="206">
        <f t="shared" si="120"/>
        <v>0</v>
      </c>
      <c r="J156" s="206">
        <f t="shared" si="120"/>
        <v>0</v>
      </c>
      <c r="K156" s="206">
        <f t="shared" si="120"/>
        <v>0</v>
      </c>
      <c r="L156" s="206">
        <f t="shared" si="120"/>
        <v>0</v>
      </c>
      <c r="M156" s="206">
        <f t="shared" si="120"/>
        <v>0</v>
      </c>
    </row>
    <row r="157" spans="1:13" s="144" customFormat="1" ht="15" x14ac:dyDescent="0.2">
      <c r="A157" s="4">
        <v>10</v>
      </c>
      <c r="B157" s="225" t="s">
        <v>310</v>
      </c>
      <c r="C157" s="202">
        <f t="shared" si="115"/>
        <v>0</v>
      </c>
      <c r="D157" s="206">
        <f t="shared" ref="D157:M157" si="121">D92-D36</f>
        <v>0</v>
      </c>
      <c r="E157" s="206">
        <f t="shared" si="121"/>
        <v>0</v>
      </c>
      <c r="F157" s="206">
        <f t="shared" si="121"/>
        <v>0</v>
      </c>
      <c r="G157" s="206">
        <f t="shared" si="121"/>
        <v>0</v>
      </c>
      <c r="H157" s="206">
        <f t="shared" si="121"/>
        <v>0</v>
      </c>
      <c r="I157" s="206">
        <f t="shared" si="121"/>
        <v>0</v>
      </c>
      <c r="J157" s="206">
        <f t="shared" si="121"/>
        <v>0</v>
      </c>
      <c r="K157" s="206">
        <f t="shared" si="121"/>
        <v>0</v>
      </c>
      <c r="L157" s="206">
        <f t="shared" si="121"/>
        <v>0</v>
      </c>
      <c r="M157" s="206">
        <f t="shared" si="121"/>
        <v>0</v>
      </c>
    </row>
    <row r="158" spans="1:13" s="144" customFormat="1" ht="15" x14ac:dyDescent="0.2">
      <c r="A158" s="4"/>
      <c r="B158" s="198" t="s">
        <v>185</v>
      </c>
      <c r="C158" s="202">
        <f t="shared" si="115"/>
        <v>0</v>
      </c>
      <c r="D158" s="202">
        <f t="shared" ref="D158:M158" si="122">D95-D39</f>
        <v>0</v>
      </c>
      <c r="E158" s="202">
        <f t="shared" si="122"/>
        <v>0</v>
      </c>
      <c r="F158" s="202">
        <f t="shared" si="122"/>
        <v>0</v>
      </c>
      <c r="G158" s="202">
        <f t="shared" si="122"/>
        <v>0</v>
      </c>
      <c r="H158" s="202">
        <f t="shared" si="122"/>
        <v>0</v>
      </c>
      <c r="I158" s="202">
        <f t="shared" si="122"/>
        <v>0</v>
      </c>
      <c r="J158" s="202">
        <f t="shared" si="122"/>
        <v>0</v>
      </c>
      <c r="K158" s="202">
        <f t="shared" si="122"/>
        <v>0</v>
      </c>
      <c r="L158" s="202">
        <f t="shared" si="122"/>
        <v>0</v>
      </c>
      <c r="M158" s="202">
        <f t="shared" si="122"/>
        <v>0</v>
      </c>
    </row>
    <row r="159" spans="1:13" s="144" customFormat="1" ht="15" x14ac:dyDescent="0.2">
      <c r="A159" s="4">
        <v>11</v>
      </c>
      <c r="B159" s="225" t="s">
        <v>311</v>
      </c>
      <c r="C159" s="202">
        <f t="shared" si="115"/>
        <v>0</v>
      </c>
      <c r="D159" s="206">
        <f t="shared" ref="D159:M159" si="123">D96-D40</f>
        <v>0</v>
      </c>
      <c r="E159" s="206">
        <f t="shared" si="123"/>
        <v>0</v>
      </c>
      <c r="F159" s="206">
        <f t="shared" si="123"/>
        <v>0</v>
      </c>
      <c r="G159" s="206">
        <f t="shared" si="123"/>
        <v>0</v>
      </c>
      <c r="H159" s="206">
        <f t="shared" si="123"/>
        <v>0</v>
      </c>
      <c r="I159" s="206">
        <f t="shared" si="123"/>
        <v>0</v>
      </c>
      <c r="J159" s="206">
        <f t="shared" si="123"/>
        <v>0</v>
      </c>
      <c r="K159" s="206">
        <f t="shared" si="123"/>
        <v>0</v>
      </c>
      <c r="L159" s="206">
        <f t="shared" si="123"/>
        <v>0</v>
      </c>
      <c r="M159" s="206">
        <f t="shared" si="123"/>
        <v>0</v>
      </c>
    </row>
    <row r="160" spans="1:13" s="144" customFormat="1" ht="24" x14ac:dyDescent="0.2">
      <c r="A160" s="7">
        <v>12</v>
      </c>
      <c r="B160" s="6" t="s">
        <v>340</v>
      </c>
      <c r="C160" s="202">
        <f t="shared" si="115"/>
        <v>0</v>
      </c>
      <c r="D160" s="206">
        <f t="shared" ref="D160:M160" si="124">D100-D44</f>
        <v>0</v>
      </c>
      <c r="E160" s="206">
        <f t="shared" si="124"/>
        <v>0</v>
      </c>
      <c r="F160" s="206">
        <f t="shared" si="124"/>
        <v>0</v>
      </c>
      <c r="G160" s="206">
        <f t="shared" si="124"/>
        <v>0</v>
      </c>
      <c r="H160" s="206">
        <f t="shared" si="124"/>
        <v>0</v>
      </c>
      <c r="I160" s="206">
        <f t="shared" si="124"/>
        <v>0</v>
      </c>
      <c r="J160" s="206">
        <f t="shared" si="124"/>
        <v>0</v>
      </c>
      <c r="K160" s="206">
        <f t="shared" si="124"/>
        <v>0</v>
      </c>
      <c r="L160" s="206">
        <f t="shared" si="124"/>
        <v>0</v>
      </c>
      <c r="M160" s="206">
        <f t="shared" si="124"/>
        <v>0</v>
      </c>
    </row>
    <row r="161" spans="1:13" s="149" customFormat="1" ht="15" x14ac:dyDescent="0.2">
      <c r="A161" s="4"/>
      <c r="B161" s="198" t="s">
        <v>128</v>
      </c>
      <c r="C161" s="202">
        <f t="shared" si="115"/>
        <v>0</v>
      </c>
      <c r="D161" s="202">
        <f t="shared" ref="D161:M161" si="125">D101-D45</f>
        <v>0</v>
      </c>
      <c r="E161" s="202">
        <f t="shared" si="125"/>
        <v>0</v>
      </c>
      <c r="F161" s="202">
        <f t="shared" si="125"/>
        <v>0</v>
      </c>
      <c r="G161" s="202">
        <f t="shared" si="125"/>
        <v>0</v>
      </c>
      <c r="H161" s="202">
        <f t="shared" si="125"/>
        <v>0</v>
      </c>
      <c r="I161" s="202">
        <f t="shared" si="125"/>
        <v>0</v>
      </c>
      <c r="J161" s="202">
        <f t="shared" si="125"/>
        <v>0</v>
      </c>
      <c r="K161" s="202">
        <f t="shared" si="125"/>
        <v>0</v>
      </c>
      <c r="L161" s="202">
        <f t="shared" si="125"/>
        <v>0</v>
      </c>
      <c r="M161" s="202">
        <f t="shared" si="125"/>
        <v>0</v>
      </c>
    </row>
    <row r="162" spans="1:13" s="144" customFormat="1" ht="48" x14ac:dyDescent="0.2">
      <c r="A162" s="4">
        <v>13</v>
      </c>
      <c r="B162" s="6" t="s">
        <v>282</v>
      </c>
      <c r="C162" s="202">
        <f t="shared" si="115"/>
        <v>0</v>
      </c>
      <c r="D162" s="206">
        <f t="shared" ref="D162:M162" si="126">D102-D46</f>
        <v>0</v>
      </c>
      <c r="E162" s="206">
        <f t="shared" si="126"/>
        <v>0</v>
      </c>
      <c r="F162" s="206">
        <f t="shared" si="126"/>
        <v>0</v>
      </c>
      <c r="G162" s="206">
        <f t="shared" si="126"/>
        <v>0</v>
      </c>
      <c r="H162" s="206">
        <f t="shared" si="126"/>
        <v>0</v>
      </c>
      <c r="I162" s="206">
        <f t="shared" si="126"/>
        <v>0</v>
      </c>
      <c r="J162" s="206">
        <f t="shared" si="126"/>
        <v>0</v>
      </c>
      <c r="K162" s="206">
        <f t="shared" si="126"/>
        <v>0</v>
      </c>
      <c r="L162" s="206">
        <f t="shared" si="126"/>
        <v>0</v>
      </c>
      <c r="M162" s="206">
        <f t="shared" si="126"/>
        <v>0</v>
      </c>
    </row>
    <row r="163" spans="1:13" s="144" customFormat="1" ht="24" x14ac:dyDescent="0.2">
      <c r="A163" s="4"/>
      <c r="B163" s="13" t="s">
        <v>316</v>
      </c>
      <c r="C163" s="202">
        <f t="shared" si="115"/>
        <v>0</v>
      </c>
      <c r="D163" s="206">
        <f t="shared" ref="D163:M163" si="127">D103-D47</f>
        <v>0</v>
      </c>
      <c r="E163" s="206">
        <f t="shared" si="127"/>
        <v>0</v>
      </c>
      <c r="F163" s="206">
        <f t="shared" si="127"/>
        <v>0</v>
      </c>
      <c r="G163" s="206">
        <f t="shared" si="127"/>
        <v>0</v>
      </c>
      <c r="H163" s="206">
        <f t="shared" si="127"/>
        <v>0</v>
      </c>
      <c r="I163" s="206">
        <f t="shared" si="127"/>
        <v>0</v>
      </c>
      <c r="J163" s="206">
        <f t="shared" si="127"/>
        <v>0</v>
      </c>
      <c r="K163" s="206">
        <f t="shared" si="127"/>
        <v>0</v>
      </c>
      <c r="L163" s="206">
        <f t="shared" si="127"/>
        <v>0</v>
      </c>
      <c r="M163" s="206">
        <f t="shared" si="127"/>
        <v>0</v>
      </c>
    </row>
    <row r="164" spans="1:13" s="154" customFormat="1" ht="36" x14ac:dyDescent="0.2">
      <c r="A164" s="233">
        <v>14</v>
      </c>
      <c r="B164" s="28" t="s">
        <v>327</v>
      </c>
      <c r="C164" s="202">
        <f t="shared" si="115"/>
        <v>0</v>
      </c>
      <c r="D164" s="202">
        <f t="shared" ref="D164:M164" si="128">D106-D50</f>
        <v>0</v>
      </c>
      <c r="E164" s="202">
        <f t="shared" si="128"/>
        <v>0</v>
      </c>
      <c r="F164" s="202">
        <f t="shared" si="128"/>
        <v>0</v>
      </c>
      <c r="G164" s="202">
        <f t="shared" si="128"/>
        <v>0</v>
      </c>
      <c r="H164" s="202">
        <f t="shared" si="128"/>
        <v>0</v>
      </c>
      <c r="I164" s="202">
        <f t="shared" si="128"/>
        <v>0</v>
      </c>
      <c r="J164" s="202">
        <f t="shared" si="128"/>
        <v>0</v>
      </c>
      <c r="K164" s="202">
        <f t="shared" si="128"/>
        <v>0</v>
      </c>
      <c r="L164" s="202">
        <f t="shared" si="128"/>
        <v>0</v>
      </c>
      <c r="M164" s="202">
        <f t="shared" si="128"/>
        <v>0</v>
      </c>
    </row>
    <row r="165" spans="1:13" s="154" customFormat="1" ht="24" x14ac:dyDescent="0.2">
      <c r="A165" s="233"/>
      <c r="B165" s="28" t="s">
        <v>328</v>
      </c>
      <c r="C165" s="202">
        <f t="shared" si="115"/>
        <v>0</v>
      </c>
      <c r="D165" s="202">
        <f t="shared" ref="D165:M165" si="129">D107-D51</f>
        <v>0</v>
      </c>
      <c r="E165" s="202">
        <f t="shared" si="129"/>
        <v>0</v>
      </c>
      <c r="F165" s="202">
        <f t="shared" si="129"/>
        <v>0</v>
      </c>
      <c r="G165" s="202">
        <f t="shared" si="129"/>
        <v>0</v>
      </c>
      <c r="H165" s="202">
        <f t="shared" si="129"/>
        <v>0</v>
      </c>
      <c r="I165" s="202">
        <f t="shared" si="129"/>
        <v>0</v>
      </c>
      <c r="J165" s="202">
        <f t="shared" si="129"/>
        <v>0</v>
      </c>
      <c r="K165" s="202">
        <f t="shared" si="129"/>
        <v>0</v>
      </c>
      <c r="L165" s="202">
        <f t="shared" si="129"/>
        <v>0</v>
      </c>
      <c r="M165" s="202">
        <f t="shared" si="129"/>
        <v>0</v>
      </c>
    </row>
    <row r="166" spans="1:13" s="154" customFormat="1" ht="24" x14ac:dyDescent="0.2">
      <c r="A166" s="233"/>
      <c r="B166" s="28" t="s">
        <v>329</v>
      </c>
      <c r="C166" s="202">
        <f t="shared" si="115"/>
        <v>0</v>
      </c>
      <c r="D166" s="202">
        <f t="shared" ref="D166:M166" si="130">D108-D52</f>
        <v>0</v>
      </c>
      <c r="E166" s="202">
        <f t="shared" si="130"/>
        <v>0</v>
      </c>
      <c r="F166" s="202">
        <f t="shared" si="130"/>
        <v>0</v>
      </c>
      <c r="G166" s="202">
        <f t="shared" si="130"/>
        <v>0</v>
      </c>
      <c r="H166" s="202">
        <f t="shared" si="130"/>
        <v>0</v>
      </c>
      <c r="I166" s="202">
        <f t="shared" si="130"/>
        <v>0</v>
      </c>
      <c r="J166" s="202">
        <f t="shared" si="130"/>
        <v>0</v>
      </c>
      <c r="K166" s="202">
        <f t="shared" si="130"/>
        <v>0</v>
      </c>
      <c r="L166" s="202">
        <f t="shared" si="130"/>
        <v>0</v>
      </c>
      <c r="M166" s="202">
        <f t="shared" si="130"/>
        <v>0</v>
      </c>
    </row>
    <row r="167" spans="1:13" s="148" customFormat="1" x14ac:dyDescent="0.2">
      <c r="A167" s="7">
        <v>15</v>
      </c>
      <c r="B167" s="8" t="s">
        <v>241</v>
      </c>
      <c r="C167" s="202">
        <f t="shared" si="115"/>
        <v>0</v>
      </c>
      <c r="D167" s="206">
        <f t="shared" ref="D167:M167" si="131">D109-D53</f>
        <v>0</v>
      </c>
      <c r="E167" s="206">
        <f t="shared" si="131"/>
        <v>0</v>
      </c>
      <c r="F167" s="206">
        <f t="shared" si="131"/>
        <v>0</v>
      </c>
      <c r="G167" s="206">
        <f t="shared" si="131"/>
        <v>0</v>
      </c>
      <c r="H167" s="206">
        <f t="shared" si="131"/>
        <v>0</v>
      </c>
      <c r="I167" s="206">
        <f t="shared" si="131"/>
        <v>0</v>
      </c>
      <c r="J167" s="206">
        <f t="shared" si="131"/>
        <v>0</v>
      </c>
      <c r="K167" s="206">
        <f t="shared" si="131"/>
        <v>0</v>
      </c>
      <c r="L167" s="206">
        <f t="shared" si="131"/>
        <v>0</v>
      </c>
      <c r="M167" s="206">
        <f t="shared" si="131"/>
        <v>0</v>
      </c>
    </row>
    <row r="168" spans="1:13" s="148" customFormat="1" x14ac:dyDescent="0.2">
      <c r="A168" s="7">
        <v>16</v>
      </c>
      <c r="B168" s="8" t="s">
        <v>242</v>
      </c>
      <c r="C168" s="202">
        <f t="shared" si="115"/>
        <v>0</v>
      </c>
      <c r="D168" s="206">
        <f t="shared" ref="D168:M168" si="132">D110-D54</f>
        <v>0</v>
      </c>
      <c r="E168" s="206">
        <f t="shared" si="132"/>
        <v>0</v>
      </c>
      <c r="F168" s="206">
        <f t="shared" si="132"/>
        <v>0</v>
      </c>
      <c r="G168" s="206">
        <f t="shared" si="132"/>
        <v>0</v>
      </c>
      <c r="H168" s="206">
        <f t="shared" si="132"/>
        <v>0</v>
      </c>
      <c r="I168" s="206">
        <f t="shared" si="132"/>
        <v>0</v>
      </c>
      <c r="J168" s="206">
        <f t="shared" si="132"/>
        <v>0</v>
      </c>
      <c r="K168" s="206">
        <f t="shared" si="132"/>
        <v>0</v>
      </c>
      <c r="L168" s="206">
        <f t="shared" si="132"/>
        <v>0</v>
      </c>
      <c r="M168" s="206">
        <f t="shared" si="132"/>
        <v>0</v>
      </c>
    </row>
    <row r="169" spans="1:13" s="148" customFormat="1" x14ac:dyDescent="0.2">
      <c r="A169" s="7">
        <v>17</v>
      </c>
      <c r="B169" s="8" t="s">
        <v>318</v>
      </c>
      <c r="C169" s="202">
        <f t="shared" si="115"/>
        <v>0</v>
      </c>
      <c r="D169" s="206">
        <f t="shared" ref="D169:M169" si="133">D111-D55</f>
        <v>0</v>
      </c>
      <c r="E169" s="206">
        <f t="shared" si="133"/>
        <v>0</v>
      </c>
      <c r="F169" s="206">
        <f t="shared" si="133"/>
        <v>0</v>
      </c>
      <c r="G169" s="206">
        <f t="shared" si="133"/>
        <v>0</v>
      </c>
      <c r="H169" s="206">
        <f t="shared" si="133"/>
        <v>0</v>
      </c>
      <c r="I169" s="206">
        <f t="shared" si="133"/>
        <v>0</v>
      </c>
      <c r="J169" s="206">
        <f t="shared" si="133"/>
        <v>0</v>
      </c>
      <c r="K169" s="206">
        <f t="shared" si="133"/>
        <v>0</v>
      </c>
      <c r="L169" s="206">
        <f t="shared" si="133"/>
        <v>0</v>
      </c>
      <c r="M169" s="206">
        <f t="shared" si="133"/>
        <v>0</v>
      </c>
    </row>
    <row r="170" spans="1:13" s="154" customFormat="1" x14ac:dyDescent="0.2">
      <c r="A170" s="485" t="s">
        <v>330</v>
      </c>
      <c r="B170" s="486"/>
      <c r="C170" s="202">
        <f t="shared" si="115"/>
        <v>0</v>
      </c>
      <c r="D170" s="202">
        <f t="shared" ref="D170:M170" si="134">D112-D56</f>
        <v>0</v>
      </c>
      <c r="E170" s="202">
        <f t="shared" si="134"/>
        <v>0</v>
      </c>
      <c r="F170" s="202">
        <f t="shared" si="134"/>
        <v>0</v>
      </c>
      <c r="G170" s="202">
        <f t="shared" si="134"/>
        <v>0</v>
      </c>
      <c r="H170" s="202">
        <f t="shared" si="134"/>
        <v>0</v>
      </c>
      <c r="I170" s="202">
        <f t="shared" si="134"/>
        <v>0</v>
      </c>
      <c r="J170" s="202">
        <f t="shared" si="134"/>
        <v>0</v>
      </c>
      <c r="K170" s="202">
        <f t="shared" si="134"/>
        <v>0</v>
      </c>
      <c r="L170" s="202">
        <f t="shared" si="134"/>
        <v>0</v>
      </c>
      <c r="M170" s="202">
        <f t="shared" si="134"/>
        <v>0</v>
      </c>
    </row>
    <row r="171" spans="1:13" s="149" customFormat="1" ht="27" customHeight="1" x14ac:dyDescent="0.2">
      <c r="A171" s="483" t="s">
        <v>331</v>
      </c>
      <c r="B171" s="484"/>
      <c r="C171" s="202">
        <f t="shared" si="115"/>
        <v>0</v>
      </c>
      <c r="D171" s="202">
        <f t="shared" ref="D171:M171" si="135">D113-D57</f>
        <v>0</v>
      </c>
      <c r="E171" s="202">
        <f t="shared" si="135"/>
        <v>0</v>
      </c>
      <c r="F171" s="202">
        <f t="shared" si="135"/>
        <v>0</v>
      </c>
      <c r="G171" s="202">
        <f t="shared" si="135"/>
        <v>0</v>
      </c>
      <c r="H171" s="202">
        <f t="shared" si="135"/>
        <v>0</v>
      </c>
      <c r="I171" s="202">
        <f t="shared" si="135"/>
        <v>0</v>
      </c>
      <c r="J171" s="202">
        <f t="shared" si="135"/>
        <v>0</v>
      </c>
      <c r="K171" s="202">
        <f t="shared" si="135"/>
        <v>0</v>
      </c>
      <c r="L171" s="202">
        <f t="shared" si="135"/>
        <v>0</v>
      </c>
      <c r="M171" s="202">
        <f t="shared" si="135"/>
        <v>0</v>
      </c>
    </row>
    <row r="172" spans="1:13" s="149" customFormat="1" ht="15" x14ac:dyDescent="0.2">
      <c r="A172" s="10"/>
      <c r="B172" s="226"/>
      <c r="C172" s="207"/>
      <c r="D172" s="207"/>
      <c r="E172" s="207"/>
      <c r="F172" s="207"/>
      <c r="G172" s="207"/>
      <c r="H172" s="207"/>
      <c r="I172" s="207"/>
      <c r="J172" s="207"/>
      <c r="K172" s="207"/>
      <c r="L172" s="207"/>
      <c r="M172" s="207"/>
    </row>
    <row r="173" spans="1:13" s="235" customFormat="1" x14ac:dyDescent="0.2">
      <c r="A173" s="234" t="s">
        <v>248</v>
      </c>
      <c r="B173" s="234"/>
      <c r="C173" s="234"/>
      <c r="D173" s="234"/>
      <c r="E173" s="234"/>
      <c r="F173" s="234"/>
      <c r="G173" s="234"/>
      <c r="H173" s="234"/>
      <c r="I173" s="234"/>
      <c r="J173" s="234"/>
      <c r="K173" s="234"/>
      <c r="L173" s="234"/>
      <c r="M173" s="234"/>
    </row>
    <row r="174" spans="1:13" x14ac:dyDescent="0.2">
      <c r="A174" s="236" t="s">
        <v>259</v>
      </c>
      <c r="B174" s="236"/>
      <c r="C174" s="261" t="s">
        <v>502</v>
      </c>
      <c r="D174" s="261" t="s">
        <v>363</v>
      </c>
      <c r="E174" s="261" t="s">
        <v>364</v>
      </c>
      <c r="F174" s="261" t="s">
        <v>365</v>
      </c>
      <c r="G174" s="261" t="s">
        <v>366</v>
      </c>
      <c r="H174" s="229"/>
      <c r="I174" s="229"/>
      <c r="J174" s="229"/>
      <c r="K174" s="229"/>
      <c r="L174" s="229"/>
      <c r="M174" s="229"/>
    </row>
    <row r="175" spans="1:13" s="155" customFormat="1" ht="24" x14ac:dyDescent="0.2">
      <c r="A175" s="11">
        <v>19</v>
      </c>
      <c r="B175" s="8" t="s">
        <v>218</v>
      </c>
      <c r="C175" s="202">
        <f>SUM(D175:G175)</f>
        <v>0</v>
      </c>
      <c r="D175" s="205">
        <f>'2B-Investitie'!E49</f>
        <v>0</v>
      </c>
      <c r="E175" s="205">
        <f>'2B-Investitie'!F49</f>
        <v>0</v>
      </c>
      <c r="F175" s="205">
        <f>'2B-Investitie'!G49</f>
        <v>0</v>
      </c>
      <c r="G175" s="205">
        <f>'2B-Investitie'!H49</f>
        <v>0</v>
      </c>
      <c r="H175" s="209"/>
      <c r="I175" s="209"/>
      <c r="J175" s="209"/>
      <c r="K175" s="209"/>
      <c r="L175" s="209"/>
      <c r="M175" s="209"/>
    </row>
    <row r="176" spans="1:13" s="155" customFormat="1" x14ac:dyDescent="0.2">
      <c r="A176" s="11">
        <v>20</v>
      </c>
      <c r="B176" s="8" t="s">
        <v>332</v>
      </c>
      <c r="C176" s="202">
        <f>SUM(D176:G176)</f>
        <v>0</v>
      </c>
      <c r="D176" s="205">
        <f>'2B-Investitie'!E50</f>
        <v>0</v>
      </c>
      <c r="E176" s="205">
        <f>'2B-Investitie'!F50</f>
        <v>0</v>
      </c>
      <c r="F176" s="205">
        <f>'2B-Investitie'!G50</f>
        <v>0</v>
      </c>
      <c r="G176" s="205">
        <f>'2B-Investitie'!H50</f>
        <v>0</v>
      </c>
      <c r="H176" s="209"/>
      <c r="I176" s="209"/>
      <c r="J176" s="209"/>
      <c r="K176" s="209"/>
      <c r="L176" s="209"/>
      <c r="M176" s="209"/>
    </row>
    <row r="177" spans="1:13" s="155" customFormat="1" x14ac:dyDescent="0.2">
      <c r="A177" s="11">
        <v>21</v>
      </c>
      <c r="B177" s="8" t="s">
        <v>224</v>
      </c>
      <c r="C177" s="202">
        <f>SUM(D177:G177)</f>
        <v>0</v>
      </c>
      <c r="D177" s="205">
        <f>'2B-Investitie'!E51</f>
        <v>0</v>
      </c>
      <c r="E177" s="205">
        <f>'2B-Investitie'!F51</f>
        <v>0</v>
      </c>
      <c r="F177" s="205">
        <f>'2B-Investitie'!G51</f>
        <v>0</v>
      </c>
      <c r="G177" s="205">
        <f>'2B-Investitie'!H51</f>
        <v>0</v>
      </c>
      <c r="H177" s="209"/>
      <c r="I177" s="209"/>
      <c r="J177" s="209"/>
      <c r="K177" s="209"/>
      <c r="L177" s="209"/>
      <c r="M177" s="209"/>
    </row>
    <row r="178" spans="1:13" s="153" customFormat="1" x14ac:dyDescent="0.2">
      <c r="A178" s="12"/>
      <c r="B178" s="17" t="s">
        <v>550</v>
      </c>
      <c r="C178" s="202">
        <f>SUM(D178:G178)</f>
        <v>0</v>
      </c>
      <c r="D178" s="208">
        <f t="shared" ref="D178:G178" si="136">SUM(D175:D177)</f>
        <v>0</v>
      </c>
      <c r="E178" s="208">
        <f t="shared" si="136"/>
        <v>0</v>
      </c>
      <c r="F178" s="208">
        <f t="shared" si="136"/>
        <v>0</v>
      </c>
      <c r="G178" s="208">
        <f t="shared" si="136"/>
        <v>0</v>
      </c>
      <c r="H178" s="210"/>
      <c r="I178" s="210"/>
      <c r="J178" s="210"/>
      <c r="K178" s="210"/>
      <c r="L178" s="210"/>
      <c r="M178" s="210"/>
    </row>
    <row r="179" spans="1:13" s="155" customFormat="1" x14ac:dyDescent="0.2">
      <c r="A179" s="236" t="s">
        <v>260</v>
      </c>
      <c r="B179" s="236"/>
      <c r="C179" s="261" t="s">
        <v>502</v>
      </c>
      <c r="D179" s="261" t="s">
        <v>363</v>
      </c>
      <c r="E179" s="261" t="s">
        <v>364</v>
      </c>
      <c r="F179" s="261" t="s">
        <v>365</v>
      </c>
      <c r="G179" s="261" t="s">
        <v>366</v>
      </c>
      <c r="H179" s="261" t="s">
        <v>367</v>
      </c>
      <c r="I179" s="261" t="s">
        <v>368</v>
      </c>
      <c r="J179" s="261" t="s">
        <v>369</v>
      </c>
      <c r="K179" s="261" t="s">
        <v>370</v>
      </c>
      <c r="L179" s="261" t="s">
        <v>371</v>
      </c>
      <c r="M179" s="261" t="s">
        <v>372</v>
      </c>
    </row>
    <row r="180" spans="1:13" s="155" customFormat="1" x14ac:dyDescent="0.2">
      <c r="A180" s="11">
        <v>22</v>
      </c>
      <c r="B180" s="8" t="s">
        <v>333</v>
      </c>
      <c r="C180" s="202">
        <f>SUM(D180:M180)</f>
        <v>0</v>
      </c>
      <c r="D180" s="205">
        <f t="shared" ref="D180:M180" si="137">D122</f>
        <v>0</v>
      </c>
      <c r="E180" s="205">
        <f t="shared" si="137"/>
        <v>0</v>
      </c>
      <c r="F180" s="205">
        <f t="shared" si="137"/>
        <v>0</v>
      </c>
      <c r="G180" s="205">
        <f t="shared" si="137"/>
        <v>0</v>
      </c>
      <c r="H180" s="205">
        <f t="shared" si="137"/>
        <v>0</v>
      </c>
      <c r="I180" s="205">
        <f t="shared" si="137"/>
        <v>0</v>
      </c>
      <c r="J180" s="205">
        <f t="shared" si="137"/>
        <v>0</v>
      </c>
      <c r="K180" s="205">
        <f t="shared" si="137"/>
        <v>0</v>
      </c>
      <c r="L180" s="205">
        <f t="shared" si="137"/>
        <v>0</v>
      </c>
      <c r="M180" s="205">
        <f t="shared" si="137"/>
        <v>0</v>
      </c>
    </row>
    <row r="181" spans="1:13" s="155" customFormat="1" ht="24" x14ac:dyDescent="0.2">
      <c r="A181" s="11"/>
      <c r="B181" s="13" t="s">
        <v>541</v>
      </c>
      <c r="C181" s="202">
        <f>SUM(D181:M181)</f>
        <v>0</v>
      </c>
      <c r="D181" s="205">
        <f>'2B-Investitie'!D57</f>
        <v>0</v>
      </c>
      <c r="E181" s="205">
        <f>'2B-Investitie'!E57</f>
        <v>0</v>
      </c>
      <c r="F181" s="205">
        <f>'2B-Investitie'!F57</f>
        <v>0</v>
      </c>
      <c r="G181" s="205">
        <f>'2B-Investitie'!G57</f>
        <v>0</v>
      </c>
      <c r="H181" s="205">
        <f>'2B-Investitie'!H57</f>
        <v>0</v>
      </c>
      <c r="I181" s="205">
        <f>'2B-Investitie'!D62</f>
        <v>0</v>
      </c>
      <c r="J181" s="205">
        <f>'2B-Investitie'!E62</f>
        <v>0</v>
      </c>
      <c r="K181" s="205">
        <f>'2B-Investitie'!F62</f>
        <v>0</v>
      </c>
      <c r="L181" s="205">
        <f>'2B-Investitie'!G62</f>
        <v>0</v>
      </c>
      <c r="M181" s="205">
        <f>'2B-Investitie'!H62</f>
        <v>0</v>
      </c>
    </row>
    <row r="182" spans="1:13" s="153" customFormat="1" x14ac:dyDescent="0.2">
      <c r="A182" s="12"/>
      <c r="B182" s="17" t="s">
        <v>548</v>
      </c>
      <c r="C182" s="202">
        <f>SUM(D182:M182)</f>
        <v>0</v>
      </c>
      <c r="D182" s="208">
        <f t="shared" ref="D182:M182" si="138">D180</f>
        <v>0</v>
      </c>
      <c r="E182" s="208">
        <f t="shared" si="138"/>
        <v>0</v>
      </c>
      <c r="F182" s="208">
        <f t="shared" si="138"/>
        <v>0</v>
      </c>
      <c r="G182" s="208">
        <f t="shared" si="138"/>
        <v>0</v>
      </c>
      <c r="H182" s="208">
        <f t="shared" si="138"/>
        <v>0</v>
      </c>
      <c r="I182" s="208">
        <f t="shared" si="138"/>
        <v>0</v>
      </c>
      <c r="J182" s="208">
        <f t="shared" si="138"/>
        <v>0</v>
      </c>
      <c r="K182" s="208">
        <f t="shared" si="138"/>
        <v>0</v>
      </c>
      <c r="L182" s="208">
        <f t="shared" si="138"/>
        <v>0</v>
      </c>
      <c r="M182" s="208">
        <f t="shared" si="138"/>
        <v>0</v>
      </c>
    </row>
    <row r="183" spans="1:13" s="149" customFormat="1" ht="15" x14ac:dyDescent="0.2">
      <c r="A183" s="33"/>
      <c r="B183" s="198" t="s">
        <v>549</v>
      </c>
      <c r="C183" s="202">
        <f>SUM(D183:M183)</f>
        <v>0</v>
      </c>
      <c r="D183" s="202">
        <f t="shared" ref="D183:M183" si="139">D178-D182</f>
        <v>0</v>
      </c>
      <c r="E183" s="202">
        <f t="shared" si="139"/>
        <v>0</v>
      </c>
      <c r="F183" s="202">
        <f t="shared" si="139"/>
        <v>0</v>
      </c>
      <c r="G183" s="202">
        <f t="shared" si="139"/>
        <v>0</v>
      </c>
      <c r="H183" s="202">
        <f t="shared" si="139"/>
        <v>0</v>
      </c>
      <c r="I183" s="202">
        <f t="shared" si="139"/>
        <v>0</v>
      </c>
      <c r="J183" s="202">
        <f t="shared" si="139"/>
        <v>0</v>
      </c>
      <c r="K183" s="202">
        <f t="shared" si="139"/>
        <v>0</v>
      </c>
      <c r="L183" s="202">
        <f t="shared" si="139"/>
        <v>0</v>
      </c>
      <c r="M183" s="202">
        <f t="shared" si="139"/>
        <v>0</v>
      </c>
    </row>
    <row r="184" spans="1:13" s="150" customFormat="1" ht="15" x14ac:dyDescent="0.2">
      <c r="A184" s="10"/>
      <c r="B184" s="226"/>
      <c r="C184" s="207"/>
      <c r="D184" s="207"/>
      <c r="E184" s="207"/>
      <c r="F184" s="207"/>
      <c r="G184" s="207"/>
      <c r="H184" s="207"/>
      <c r="I184" s="207"/>
      <c r="J184" s="207"/>
      <c r="K184" s="207"/>
      <c r="L184" s="207"/>
      <c r="M184" s="207"/>
    </row>
    <row r="185" spans="1:13" s="153" customFormat="1" ht="27.75" customHeight="1" x14ac:dyDescent="0.2">
      <c r="A185" s="485" t="str">
        <f>A127</f>
        <v>ACTIVITATEA DE INVESTITII (inclusiv  reinvestirile din perioada post implementare)</v>
      </c>
      <c r="B185" s="486"/>
      <c r="C185" s="261" t="s">
        <v>502</v>
      </c>
      <c r="D185" s="261" t="s">
        <v>363</v>
      </c>
      <c r="E185" s="261" t="s">
        <v>364</v>
      </c>
      <c r="F185" s="261" t="s">
        <v>365</v>
      </c>
      <c r="G185" s="261" t="s">
        <v>366</v>
      </c>
      <c r="H185" s="395" t="s">
        <v>367</v>
      </c>
      <c r="I185" s="395" t="s">
        <v>368</v>
      </c>
      <c r="J185" s="395" t="s">
        <v>369</v>
      </c>
      <c r="K185" s="395" t="s">
        <v>370</v>
      </c>
      <c r="L185" s="395" t="s">
        <v>371</v>
      </c>
      <c r="M185" s="395" t="s">
        <v>372</v>
      </c>
    </row>
    <row r="186" spans="1:13" s="155" customFormat="1" ht="24" x14ac:dyDescent="0.2">
      <c r="A186" s="11">
        <v>23</v>
      </c>
      <c r="B186" s="8" t="s">
        <v>279</v>
      </c>
      <c r="C186" s="202">
        <f t="shared" ref="C186:C195" si="140">SUM(D186:M186)</f>
        <v>0</v>
      </c>
      <c r="D186" s="205">
        <f t="shared" ref="D186:G188" si="141">D128</f>
        <v>0</v>
      </c>
      <c r="E186" s="205">
        <f t="shared" si="141"/>
        <v>0</v>
      </c>
      <c r="F186" s="205">
        <f t="shared" si="141"/>
        <v>0</v>
      </c>
      <c r="G186" s="205">
        <f t="shared" si="141"/>
        <v>0</v>
      </c>
      <c r="H186" s="205">
        <f t="shared" ref="H186:M186" si="142">H128</f>
        <v>0</v>
      </c>
      <c r="I186" s="205">
        <f t="shared" si="142"/>
        <v>0</v>
      </c>
      <c r="J186" s="205">
        <f t="shared" si="142"/>
        <v>0</v>
      </c>
      <c r="K186" s="205">
        <f t="shared" si="142"/>
        <v>0</v>
      </c>
      <c r="L186" s="205">
        <f t="shared" si="142"/>
        <v>0</v>
      </c>
      <c r="M186" s="205">
        <f t="shared" si="142"/>
        <v>0</v>
      </c>
    </row>
    <row r="187" spans="1:13" s="155" customFormat="1" ht="24" x14ac:dyDescent="0.2">
      <c r="A187" s="11">
        <v>24</v>
      </c>
      <c r="B187" s="8" t="s">
        <v>280</v>
      </c>
      <c r="C187" s="202">
        <f t="shared" si="140"/>
        <v>0</v>
      </c>
      <c r="D187" s="205">
        <f t="shared" si="141"/>
        <v>0</v>
      </c>
      <c r="E187" s="205">
        <f t="shared" si="141"/>
        <v>0</v>
      </c>
      <c r="F187" s="205">
        <f t="shared" si="141"/>
        <v>0</v>
      </c>
      <c r="G187" s="205">
        <f t="shared" si="141"/>
        <v>0</v>
      </c>
      <c r="H187" s="205">
        <f t="shared" ref="H187:M187" si="143">H129</f>
        <v>0</v>
      </c>
      <c r="I187" s="205">
        <f t="shared" si="143"/>
        <v>0</v>
      </c>
      <c r="J187" s="205">
        <f t="shared" si="143"/>
        <v>0</v>
      </c>
      <c r="K187" s="205">
        <f t="shared" si="143"/>
        <v>0</v>
      </c>
      <c r="L187" s="205">
        <f t="shared" si="143"/>
        <v>0</v>
      </c>
      <c r="M187" s="205">
        <f t="shared" si="143"/>
        <v>0</v>
      </c>
    </row>
    <row r="188" spans="1:13" s="155" customFormat="1" x14ac:dyDescent="0.2">
      <c r="A188" s="11">
        <v>25</v>
      </c>
      <c r="B188" s="8" t="s">
        <v>538</v>
      </c>
      <c r="C188" s="202">
        <f t="shared" si="140"/>
        <v>0</v>
      </c>
      <c r="D188" s="205">
        <f t="shared" si="141"/>
        <v>0</v>
      </c>
      <c r="E188" s="205">
        <f t="shared" si="141"/>
        <v>0</v>
      </c>
      <c r="F188" s="205">
        <f t="shared" si="141"/>
        <v>0</v>
      </c>
      <c r="G188" s="205">
        <f t="shared" si="141"/>
        <v>0</v>
      </c>
      <c r="H188" s="205">
        <f t="shared" ref="H188:M188" si="144">H130</f>
        <v>0</v>
      </c>
      <c r="I188" s="205">
        <f t="shared" si="144"/>
        <v>0</v>
      </c>
      <c r="J188" s="205">
        <f t="shared" si="144"/>
        <v>0</v>
      </c>
      <c r="K188" s="205">
        <f t="shared" si="144"/>
        <v>0</v>
      </c>
      <c r="L188" s="205">
        <f t="shared" si="144"/>
        <v>0</v>
      </c>
      <c r="M188" s="205">
        <f t="shared" si="144"/>
        <v>0</v>
      </c>
    </row>
    <row r="189" spans="1:13" s="153" customFormat="1" x14ac:dyDescent="0.2">
      <c r="A189" s="12"/>
      <c r="B189" s="17" t="s">
        <v>545</v>
      </c>
      <c r="C189" s="202">
        <f t="shared" si="140"/>
        <v>0</v>
      </c>
      <c r="D189" s="208">
        <f t="shared" ref="D189:G189" si="145">SUM(D186:D188)</f>
        <v>0</v>
      </c>
      <c r="E189" s="208">
        <f t="shared" si="145"/>
        <v>0</v>
      </c>
      <c r="F189" s="208">
        <f t="shared" si="145"/>
        <v>0</v>
      </c>
      <c r="G189" s="208">
        <f t="shared" si="145"/>
        <v>0</v>
      </c>
      <c r="H189" s="208">
        <f t="shared" ref="H189:M189" si="146">SUM(H186:H188)</f>
        <v>0</v>
      </c>
      <c r="I189" s="208">
        <f t="shared" si="146"/>
        <v>0</v>
      </c>
      <c r="J189" s="208">
        <f t="shared" si="146"/>
        <v>0</v>
      </c>
      <c r="K189" s="208">
        <f t="shared" si="146"/>
        <v>0</v>
      </c>
      <c r="L189" s="208">
        <f t="shared" si="146"/>
        <v>0</v>
      </c>
      <c r="M189" s="208">
        <f t="shared" si="146"/>
        <v>0</v>
      </c>
    </row>
    <row r="190" spans="1:13" s="149" customFormat="1" ht="15" x14ac:dyDescent="0.2">
      <c r="A190" s="33"/>
      <c r="B190" s="198" t="s">
        <v>544</v>
      </c>
      <c r="C190" s="202">
        <f t="shared" si="140"/>
        <v>0</v>
      </c>
      <c r="D190" s="202">
        <f t="shared" ref="D190:F190" si="147">-D189</f>
        <v>0</v>
      </c>
      <c r="E190" s="202">
        <f t="shared" si="147"/>
        <v>0</v>
      </c>
      <c r="F190" s="202">
        <f t="shared" si="147"/>
        <v>0</v>
      </c>
      <c r="G190" s="202">
        <f>-G189</f>
        <v>0</v>
      </c>
      <c r="H190" s="202">
        <f t="shared" ref="H190:M190" si="148">-H189</f>
        <v>0</v>
      </c>
      <c r="I190" s="202">
        <f t="shared" si="148"/>
        <v>0</v>
      </c>
      <c r="J190" s="202">
        <f t="shared" si="148"/>
        <v>0</v>
      </c>
      <c r="K190" s="202">
        <f t="shared" si="148"/>
        <v>0</v>
      </c>
      <c r="L190" s="202">
        <f t="shared" si="148"/>
        <v>0</v>
      </c>
      <c r="M190" s="202">
        <f t="shared" si="148"/>
        <v>0</v>
      </c>
    </row>
    <row r="191" spans="1:13" s="149" customFormat="1" ht="15" x14ac:dyDescent="0.2">
      <c r="A191" s="479" t="s">
        <v>542</v>
      </c>
      <c r="B191" s="480"/>
      <c r="C191" s="261" t="s">
        <v>502</v>
      </c>
      <c r="D191" s="261" t="s">
        <v>363</v>
      </c>
      <c r="E191" s="261" t="s">
        <v>364</v>
      </c>
      <c r="F191" s="261" t="s">
        <v>365</v>
      </c>
      <c r="G191" s="261" t="s">
        <v>366</v>
      </c>
      <c r="H191" s="261" t="s">
        <v>367</v>
      </c>
      <c r="I191" s="261" t="s">
        <v>368</v>
      </c>
      <c r="J191" s="261" t="s">
        <v>369</v>
      </c>
      <c r="K191" s="261" t="s">
        <v>370</v>
      </c>
      <c r="L191" s="261" t="s">
        <v>371</v>
      </c>
      <c r="M191" s="261" t="s">
        <v>372</v>
      </c>
    </row>
    <row r="192" spans="1:13" s="149" customFormat="1" ht="15" customHeight="1" x14ac:dyDescent="0.2">
      <c r="A192" s="481"/>
      <c r="B192" s="482"/>
      <c r="C192" s="202">
        <f>SUM(D192:M192)</f>
        <v>0</v>
      </c>
      <c r="D192" s="202">
        <f>D183+D190</f>
        <v>0</v>
      </c>
      <c r="E192" s="202">
        <f>E183+E190</f>
        <v>0</v>
      </c>
      <c r="F192" s="202">
        <f>F183+F190</f>
        <v>0</v>
      </c>
      <c r="G192" s="202">
        <f>G183+G190</f>
        <v>0</v>
      </c>
      <c r="H192" s="202">
        <f>H183+H190</f>
        <v>0</v>
      </c>
      <c r="I192" s="202">
        <f t="shared" ref="I192:M192" si="149">I183+I190</f>
        <v>0</v>
      </c>
      <c r="J192" s="202">
        <f t="shared" si="149"/>
        <v>0</v>
      </c>
      <c r="K192" s="202">
        <f t="shared" si="149"/>
        <v>0</v>
      </c>
      <c r="L192" s="202">
        <f t="shared" si="149"/>
        <v>0</v>
      </c>
      <c r="M192" s="202">
        <f t="shared" si="149"/>
        <v>0</v>
      </c>
    </row>
    <row r="193" spans="1:13" s="150" customFormat="1" ht="15" x14ac:dyDescent="0.2">
      <c r="A193" s="226"/>
      <c r="B193" s="226"/>
      <c r="C193" s="207"/>
      <c r="D193" s="207"/>
      <c r="E193" s="207"/>
      <c r="F193" s="207"/>
      <c r="G193" s="207"/>
      <c r="H193" s="207"/>
      <c r="I193" s="207"/>
      <c r="J193" s="207"/>
      <c r="K193" s="207"/>
      <c r="L193" s="207"/>
      <c r="M193" s="207"/>
    </row>
    <row r="194" spans="1:13" s="149" customFormat="1" ht="15" x14ac:dyDescent="0.2">
      <c r="A194" s="478" t="s">
        <v>551</v>
      </c>
      <c r="B194" s="478"/>
      <c r="C194" s="261" t="s">
        <v>502</v>
      </c>
      <c r="D194" s="261" t="s">
        <v>363</v>
      </c>
      <c r="E194" s="261" t="s">
        <v>364</v>
      </c>
      <c r="F194" s="261" t="s">
        <v>365</v>
      </c>
      <c r="G194" s="261" t="s">
        <v>366</v>
      </c>
      <c r="H194" s="261" t="s">
        <v>367</v>
      </c>
      <c r="I194" s="261" t="s">
        <v>368</v>
      </c>
      <c r="J194" s="261" t="s">
        <v>369</v>
      </c>
      <c r="K194" s="261" t="s">
        <v>370</v>
      </c>
      <c r="L194" s="261" t="s">
        <v>371</v>
      </c>
      <c r="M194" s="261" t="s">
        <v>372</v>
      </c>
    </row>
    <row r="195" spans="1:13" s="149" customFormat="1" ht="15" x14ac:dyDescent="0.2">
      <c r="A195" s="478"/>
      <c r="B195" s="478"/>
      <c r="C195" s="202">
        <f t="shared" si="140"/>
        <v>0</v>
      </c>
      <c r="D195" s="202">
        <f t="shared" ref="D195:M195" si="150">D171+D192</f>
        <v>0</v>
      </c>
      <c r="E195" s="202">
        <f t="shared" si="150"/>
        <v>0</v>
      </c>
      <c r="F195" s="202">
        <f t="shared" si="150"/>
        <v>0</v>
      </c>
      <c r="G195" s="202">
        <f t="shared" si="150"/>
        <v>0</v>
      </c>
      <c r="H195" s="202">
        <f t="shared" si="150"/>
        <v>0</v>
      </c>
      <c r="I195" s="202">
        <f t="shared" si="150"/>
        <v>0</v>
      </c>
      <c r="J195" s="202">
        <f t="shared" si="150"/>
        <v>0</v>
      </c>
      <c r="K195" s="202">
        <f t="shared" si="150"/>
        <v>0</v>
      </c>
      <c r="L195" s="202">
        <f t="shared" si="150"/>
        <v>0</v>
      </c>
      <c r="M195" s="202">
        <f t="shared" si="150"/>
        <v>0</v>
      </c>
    </row>
    <row r="196" spans="1:13" s="155" customFormat="1" x14ac:dyDescent="0.2">
      <c r="A196" s="14"/>
      <c r="B196" s="227"/>
      <c r="C196" s="210"/>
      <c r="D196" s="209"/>
      <c r="E196" s="209"/>
      <c r="F196" s="209"/>
      <c r="G196" s="209"/>
      <c r="H196" s="209"/>
      <c r="I196" s="209"/>
      <c r="J196" s="209"/>
      <c r="K196" s="209"/>
      <c r="L196" s="209"/>
      <c r="M196" s="209"/>
    </row>
    <row r="197" spans="1:13" s="155" customFormat="1" x14ac:dyDescent="0.2">
      <c r="A197" s="14"/>
      <c r="B197" s="227"/>
      <c r="C197" s="210"/>
      <c r="D197" s="209"/>
      <c r="E197" s="209"/>
      <c r="F197" s="209"/>
      <c r="G197" s="209"/>
      <c r="H197" s="209"/>
      <c r="I197" s="209"/>
      <c r="J197" s="209"/>
      <c r="K197" s="209"/>
      <c r="L197" s="209"/>
      <c r="M197" s="209"/>
    </row>
    <row r="198" spans="1:13" s="155" customFormat="1" x14ac:dyDescent="0.2">
      <c r="A198" s="15"/>
      <c r="B198" s="227"/>
      <c r="C198" s="210"/>
      <c r="D198" s="209"/>
      <c r="E198" s="209"/>
      <c r="F198" s="209"/>
      <c r="G198" s="209"/>
      <c r="H198" s="209"/>
      <c r="I198" s="209"/>
      <c r="J198" s="209"/>
      <c r="K198" s="209"/>
      <c r="L198" s="209"/>
      <c r="M198" s="209"/>
    </row>
    <row r="199" spans="1:13" s="155" customFormat="1" x14ac:dyDescent="0.2">
      <c r="A199" s="15"/>
      <c r="B199" s="227"/>
      <c r="C199" s="210"/>
      <c r="D199" s="209"/>
      <c r="E199" s="209"/>
      <c r="F199" s="209"/>
      <c r="G199" s="209"/>
      <c r="H199" s="209"/>
      <c r="I199" s="209"/>
      <c r="J199" s="209"/>
      <c r="K199" s="209"/>
      <c r="L199" s="209"/>
      <c r="M199" s="209"/>
    </row>
    <row r="200" spans="1:13" s="155" customFormat="1" x14ac:dyDescent="0.2">
      <c r="A200" s="15"/>
      <c r="B200" s="227"/>
      <c r="C200" s="210"/>
      <c r="D200" s="209"/>
      <c r="E200" s="209"/>
      <c r="F200" s="209"/>
      <c r="G200" s="209"/>
      <c r="H200" s="209"/>
      <c r="I200" s="209"/>
      <c r="J200" s="209"/>
      <c r="K200" s="209"/>
      <c r="L200" s="209"/>
      <c r="M200" s="209"/>
    </row>
    <row r="201" spans="1:13" s="155" customFormat="1" x14ac:dyDescent="0.2">
      <c r="A201" s="15"/>
      <c r="B201" s="227"/>
      <c r="C201" s="210"/>
      <c r="D201" s="209"/>
      <c r="E201" s="209"/>
      <c r="F201" s="209"/>
      <c r="G201" s="209"/>
      <c r="H201" s="209"/>
      <c r="I201" s="209"/>
      <c r="J201" s="209"/>
      <c r="K201" s="209"/>
      <c r="L201" s="209"/>
      <c r="M201" s="209"/>
    </row>
    <row r="202" spans="1:13" s="155" customFormat="1" x14ac:dyDescent="0.2">
      <c r="A202" s="15"/>
      <c r="B202" s="227"/>
      <c r="C202" s="210"/>
      <c r="D202" s="209"/>
      <c r="E202" s="209"/>
      <c r="F202" s="209"/>
      <c r="G202" s="209"/>
      <c r="H202" s="209"/>
      <c r="I202" s="209"/>
      <c r="J202" s="209"/>
      <c r="K202" s="209"/>
      <c r="L202" s="209"/>
      <c r="M202" s="209"/>
    </row>
    <row r="203" spans="1:13" s="155" customFormat="1" x14ac:dyDescent="0.2">
      <c r="A203" s="15"/>
      <c r="B203" s="227"/>
      <c r="C203" s="210"/>
      <c r="D203" s="209"/>
      <c r="E203" s="209"/>
      <c r="F203" s="209"/>
      <c r="G203" s="209"/>
      <c r="H203" s="209"/>
      <c r="I203" s="209"/>
      <c r="J203" s="209"/>
      <c r="K203" s="209"/>
      <c r="L203" s="209"/>
      <c r="M203" s="209"/>
    </row>
    <row r="204" spans="1:13" s="155" customFormat="1" x14ac:dyDescent="0.2">
      <c r="A204" s="15"/>
      <c r="B204" s="227"/>
      <c r="C204" s="210"/>
      <c r="D204" s="209"/>
      <c r="E204" s="209"/>
      <c r="F204" s="209"/>
      <c r="G204" s="209"/>
      <c r="H204" s="209"/>
      <c r="I204" s="209"/>
      <c r="J204" s="209"/>
      <c r="K204" s="209"/>
      <c r="L204" s="209"/>
      <c r="M204" s="209"/>
    </row>
    <row r="205" spans="1:13" s="155" customFormat="1" x14ac:dyDescent="0.2">
      <c r="A205" s="15"/>
      <c r="B205" s="227"/>
      <c r="C205" s="210"/>
      <c r="D205" s="209"/>
      <c r="E205" s="209"/>
      <c r="F205" s="209"/>
      <c r="G205" s="209"/>
      <c r="H205" s="209"/>
      <c r="I205" s="209"/>
      <c r="J205" s="209"/>
      <c r="K205" s="209"/>
      <c r="L205" s="209"/>
      <c r="M205" s="209"/>
    </row>
    <row r="206" spans="1:13" s="155" customFormat="1" x14ac:dyDescent="0.2">
      <c r="A206" s="15"/>
      <c r="B206" s="227"/>
      <c r="C206" s="210"/>
      <c r="D206" s="209"/>
      <c r="E206" s="209"/>
      <c r="F206" s="209"/>
      <c r="G206" s="209"/>
      <c r="H206" s="209"/>
      <c r="I206" s="209"/>
      <c r="J206" s="209"/>
      <c r="K206" s="209"/>
      <c r="L206" s="209"/>
      <c r="M206" s="209"/>
    </row>
    <row r="207" spans="1:13" s="155" customFormat="1" x14ac:dyDescent="0.2">
      <c r="A207" s="15"/>
      <c r="B207" s="227"/>
      <c r="C207" s="210"/>
      <c r="D207" s="209"/>
      <c r="E207" s="209"/>
      <c r="F207" s="209"/>
      <c r="G207" s="209"/>
      <c r="H207" s="209"/>
      <c r="I207" s="209"/>
      <c r="J207" s="209"/>
      <c r="K207" s="209"/>
      <c r="L207" s="209"/>
      <c r="M207" s="209"/>
    </row>
    <row r="208" spans="1:13" s="155" customFormat="1" x14ac:dyDescent="0.2">
      <c r="A208" s="15"/>
      <c r="B208" s="227"/>
      <c r="C208" s="210"/>
      <c r="D208" s="209"/>
      <c r="E208" s="209"/>
      <c r="F208" s="209"/>
      <c r="G208" s="209"/>
      <c r="H208" s="209"/>
      <c r="I208" s="209"/>
      <c r="J208" s="209"/>
      <c r="K208" s="209"/>
      <c r="L208" s="209"/>
      <c r="M208" s="209"/>
    </row>
    <row r="209" spans="1:13" s="155" customFormat="1" x14ac:dyDescent="0.2">
      <c r="A209" s="15"/>
      <c r="B209" s="227"/>
      <c r="C209" s="210"/>
      <c r="D209" s="209"/>
      <c r="E209" s="209"/>
      <c r="F209" s="209"/>
      <c r="G209" s="209"/>
      <c r="H209" s="209"/>
      <c r="I209" s="209"/>
      <c r="J209" s="209"/>
      <c r="K209" s="209"/>
      <c r="L209" s="209"/>
      <c r="M209" s="209"/>
    </row>
    <row r="210" spans="1:13" s="155" customFormat="1" x14ac:dyDescent="0.2">
      <c r="A210" s="15"/>
      <c r="B210" s="227"/>
      <c r="C210" s="210"/>
      <c r="D210" s="209"/>
      <c r="E210" s="209"/>
      <c r="F210" s="209"/>
      <c r="G210" s="209"/>
      <c r="H210" s="209"/>
      <c r="I210" s="209"/>
      <c r="J210" s="209"/>
      <c r="K210" s="209"/>
      <c r="L210" s="209"/>
      <c r="M210" s="209"/>
    </row>
    <row r="211" spans="1:13" s="155" customFormat="1" x14ac:dyDescent="0.2">
      <c r="A211" s="15"/>
      <c r="B211" s="227"/>
      <c r="C211" s="210"/>
      <c r="D211" s="209"/>
      <c r="E211" s="209"/>
      <c r="F211" s="209"/>
      <c r="G211" s="209"/>
      <c r="H211" s="209"/>
      <c r="I211" s="209"/>
      <c r="J211" s="209"/>
      <c r="K211" s="209"/>
      <c r="L211" s="209"/>
      <c r="M211" s="209"/>
    </row>
  </sheetData>
  <sheetProtection algorithmName="SHA-512" hashValue="KujvXm1beg9CV1S5vD8hh/0Q47WeCEv9G53ndV9MHrud+4978qgaDgNrk7+FbWthVhkqwIEhsPLqXMO3G4gfUg==" saltValue="cWAhghAE9STaHTC3xrMYWQ==" spinCount="100000" sheet="1" objects="1" scenarios="1" formatColumns="0"/>
  <mergeCells count="42">
    <mergeCell ref="A1:G1"/>
    <mergeCell ref="A143:M143"/>
    <mergeCell ref="A144:M144"/>
    <mergeCell ref="A145:M145"/>
    <mergeCell ref="A150:M150"/>
    <mergeCell ref="D141:M141"/>
    <mergeCell ref="A4:H4"/>
    <mergeCell ref="A60:H60"/>
    <mergeCell ref="D5:M5"/>
    <mergeCell ref="A140:M140"/>
    <mergeCell ref="A20:M20"/>
    <mergeCell ref="A63:M63"/>
    <mergeCell ref="A64:M64"/>
    <mergeCell ref="A75:M75"/>
    <mergeCell ref="A76:M76"/>
    <mergeCell ref="A115:M115"/>
    <mergeCell ref="A138:B138"/>
    <mergeCell ref="A137:B137"/>
    <mergeCell ref="A133:B133"/>
    <mergeCell ref="A135:B136"/>
    <mergeCell ref="B3:M3"/>
    <mergeCell ref="B5:B6"/>
    <mergeCell ref="A5:A6"/>
    <mergeCell ref="C5:C6"/>
    <mergeCell ref="A61:A62"/>
    <mergeCell ref="B61:B62"/>
    <mergeCell ref="C61:C62"/>
    <mergeCell ref="D61:M61"/>
    <mergeCell ref="A7:M7"/>
    <mergeCell ref="A8:M8"/>
    <mergeCell ref="A19:M19"/>
    <mergeCell ref="A127:B127"/>
    <mergeCell ref="A141:A142"/>
    <mergeCell ref="B141:B142"/>
    <mergeCell ref="C141:C142"/>
    <mergeCell ref="A151:M151"/>
    <mergeCell ref="A194:B195"/>
    <mergeCell ref="A191:B192"/>
    <mergeCell ref="A149:B149"/>
    <mergeCell ref="A170:B170"/>
    <mergeCell ref="A171:B171"/>
    <mergeCell ref="A185:B185"/>
  </mergeCells>
  <pageMargins left="0.47244094488188981" right="0.47244094488188981" top="0.47244094488188981" bottom="0.45833333333333331" header="0.31496062992125984" footer="0.31496062992125984"/>
  <pageSetup paperSize="9" fitToHeight="0" orientation="landscape" blackAndWhite="1" horizontalDpi="300" verticalDpi="300" r:id="rId1"/>
  <rowBreaks count="4" manualBreakCount="4">
    <brk id="3" max="16383" man="1"/>
    <brk id="59" max="16383" man="1"/>
    <brk id="114" max="12"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89"/>
  <sheetViews>
    <sheetView showGridLines="0" topLeftCell="A2" zoomScaleNormal="100" workbookViewId="0">
      <selection activeCell="E56" sqref="E56"/>
    </sheetView>
  </sheetViews>
  <sheetFormatPr defaultColWidth="9.140625" defaultRowHeight="12.75" x14ac:dyDescent="0.2"/>
  <cols>
    <col min="1" max="1" width="32.28515625" style="237" customWidth="1"/>
    <col min="2" max="2" width="10.5703125" style="158" customWidth="1"/>
    <col min="3" max="3" width="12.28515625" style="16" customWidth="1"/>
    <col min="4" max="12" width="10.5703125" style="158" customWidth="1"/>
    <col min="13" max="13" width="9.140625" style="45"/>
    <col min="14" max="16384" width="9.140625" style="71"/>
  </cols>
  <sheetData>
    <row r="1" spans="1:17" s="280" customFormat="1" x14ac:dyDescent="0.2">
      <c r="A1" s="454" t="s">
        <v>509</v>
      </c>
      <c r="B1" s="454"/>
      <c r="C1" s="454"/>
      <c r="D1" s="454"/>
      <c r="E1" s="454"/>
      <c r="F1" s="454"/>
      <c r="G1" s="335"/>
      <c r="H1" s="335"/>
      <c r="I1" s="335"/>
      <c r="J1" s="335"/>
      <c r="K1" s="335"/>
      <c r="L1" s="336"/>
      <c r="M1" s="279"/>
    </row>
    <row r="2" spans="1:17" s="280" customFormat="1" x14ac:dyDescent="0.2">
      <c r="A2" s="503" t="s">
        <v>283</v>
      </c>
      <c r="B2" s="503"/>
      <c r="C2" s="503"/>
      <c r="D2" s="503"/>
      <c r="E2" s="503"/>
      <c r="F2" s="503"/>
      <c r="G2" s="503"/>
      <c r="H2" s="503"/>
      <c r="I2" s="503"/>
      <c r="J2" s="503"/>
      <c r="K2" s="503"/>
      <c r="L2" s="336"/>
      <c r="M2" s="279"/>
    </row>
    <row r="3" spans="1:17" s="280" customFormat="1" x14ac:dyDescent="0.2">
      <c r="A3" s="396"/>
      <c r="B3" s="396"/>
      <c r="C3" s="396"/>
      <c r="D3" s="396"/>
      <c r="E3" s="396"/>
      <c r="F3" s="396"/>
      <c r="G3" s="396"/>
      <c r="H3" s="396"/>
      <c r="I3" s="396"/>
      <c r="J3" s="396"/>
      <c r="K3" s="396"/>
      <c r="L3" s="336"/>
      <c r="M3" s="279"/>
    </row>
    <row r="4" spans="1:17" s="280" customFormat="1" ht="24" x14ac:dyDescent="0.2">
      <c r="A4" s="404" t="s">
        <v>629</v>
      </c>
      <c r="B4" s="405" t="s">
        <v>622</v>
      </c>
      <c r="C4" s="396"/>
      <c r="D4" s="396"/>
      <c r="E4" s="396"/>
      <c r="F4" s="396"/>
      <c r="G4" s="396"/>
      <c r="H4" s="396"/>
      <c r="I4" s="396"/>
      <c r="J4" s="396"/>
      <c r="K4" s="396"/>
      <c r="L4" s="336"/>
      <c r="M4" s="279"/>
    </row>
    <row r="5" spans="1:17" x14ac:dyDescent="0.2">
      <c r="C5" s="398"/>
    </row>
    <row r="6" spans="1:17" x14ac:dyDescent="0.2">
      <c r="A6" s="337" t="s">
        <v>501</v>
      </c>
      <c r="B6" s="338">
        <v>0.04</v>
      </c>
      <c r="C6" s="499" t="s">
        <v>555</v>
      </c>
      <c r="D6" s="500"/>
      <c r="E6" s="500"/>
      <c r="F6" s="500"/>
      <c r="G6" s="500"/>
      <c r="H6" s="500"/>
      <c r="I6" s="500"/>
      <c r="J6" s="500"/>
      <c r="K6" s="500"/>
      <c r="L6" s="501"/>
    </row>
    <row r="7" spans="1:17" s="67" customFormat="1" x14ac:dyDescent="0.2">
      <c r="A7" s="339"/>
      <c r="B7" s="23" t="s">
        <v>502</v>
      </c>
      <c r="C7" s="23">
        <v>1</v>
      </c>
      <c r="D7" s="23">
        <v>2</v>
      </c>
      <c r="E7" s="23">
        <v>3</v>
      </c>
      <c r="F7" s="23">
        <v>4</v>
      </c>
      <c r="G7" s="23">
        <v>5</v>
      </c>
      <c r="H7" s="23">
        <v>6</v>
      </c>
      <c r="I7" s="23">
        <v>7</v>
      </c>
      <c r="J7" s="23">
        <v>8</v>
      </c>
      <c r="K7" s="23">
        <v>9</v>
      </c>
      <c r="L7" s="23">
        <v>10</v>
      </c>
      <c r="M7" s="47"/>
    </row>
    <row r="8" spans="1:17" s="343" customFormat="1" ht="15" x14ac:dyDescent="0.2">
      <c r="A8" s="340" t="s">
        <v>565</v>
      </c>
      <c r="B8" s="205">
        <f t="shared" ref="B8:B16" si="0">SUM(C8:L8)</f>
        <v>0</v>
      </c>
      <c r="C8" s="341">
        <f>'3A-Proiectii_fin_investitie'!D149</f>
        <v>0</v>
      </c>
      <c r="D8" s="341">
        <f>'3A-Proiectii_fin_investitie'!E149</f>
        <v>0</v>
      </c>
      <c r="E8" s="341">
        <f>'3A-Proiectii_fin_investitie'!F149</f>
        <v>0</v>
      </c>
      <c r="F8" s="341">
        <f>'3A-Proiectii_fin_investitie'!G149</f>
        <v>0</v>
      </c>
      <c r="G8" s="341">
        <f>'3A-Proiectii_fin_investitie'!H149</f>
        <v>0</v>
      </c>
      <c r="H8" s="341">
        <f>'3A-Proiectii_fin_investitie'!I149</f>
        <v>0</v>
      </c>
      <c r="I8" s="341">
        <f>'3A-Proiectii_fin_investitie'!J149</f>
        <v>0</v>
      </c>
      <c r="J8" s="341">
        <f>'3A-Proiectii_fin_investitie'!K149</f>
        <v>0</v>
      </c>
      <c r="K8" s="341">
        <f>'3A-Proiectii_fin_investitie'!L149</f>
        <v>0</v>
      </c>
      <c r="L8" s="341">
        <f>'3A-Proiectii_fin_investitie'!M149</f>
        <v>0</v>
      </c>
      <c r="M8" s="342"/>
      <c r="Q8" s="344"/>
    </row>
    <row r="9" spans="1:17" s="343" customFormat="1" ht="15" x14ac:dyDescent="0.2">
      <c r="A9" s="340" t="s">
        <v>342</v>
      </c>
      <c r="B9" s="205">
        <f t="shared" si="0"/>
        <v>0</v>
      </c>
      <c r="C9" s="345"/>
      <c r="D9" s="345"/>
      <c r="E9" s="345"/>
      <c r="F9" s="345"/>
      <c r="G9" s="345"/>
      <c r="H9" s="345"/>
      <c r="I9" s="345"/>
      <c r="J9" s="345"/>
      <c r="K9" s="345"/>
      <c r="L9" s="345">
        <f>K62</f>
        <v>0</v>
      </c>
      <c r="M9" s="342"/>
      <c r="Q9" s="344"/>
    </row>
    <row r="10" spans="1:17" s="349" customFormat="1" ht="15" x14ac:dyDescent="0.2">
      <c r="A10" s="346" t="s">
        <v>134</v>
      </c>
      <c r="B10" s="208">
        <f t="shared" si="0"/>
        <v>0</v>
      </c>
      <c r="C10" s="347">
        <f t="shared" ref="C10:L10" si="1">SUM(C8:C9)</f>
        <v>0</v>
      </c>
      <c r="D10" s="347">
        <f t="shared" si="1"/>
        <v>0</v>
      </c>
      <c r="E10" s="347">
        <f t="shared" si="1"/>
        <v>0</v>
      </c>
      <c r="F10" s="347">
        <f t="shared" si="1"/>
        <v>0</v>
      </c>
      <c r="G10" s="347">
        <f t="shared" si="1"/>
        <v>0</v>
      </c>
      <c r="H10" s="347">
        <f t="shared" si="1"/>
        <v>0</v>
      </c>
      <c r="I10" s="347">
        <f t="shared" si="1"/>
        <v>0</v>
      </c>
      <c r="J10" s="347">
        <f t="shared" si="1"/>
        <v>0</v>
      </c>
      <c r="K10" s="347">
        <f t="shared" si="1"/>
        <v>0</v>
      </c>
      <c r="L10" s="347">
        <f t="shared" si="1"/>
        <v>0</v>
      </c>
      <c r="M10" s="348"/>
      <c r="Q10" s="350"/>
    </row>
    <row r="11" spans="1:17" s="343" customFormat="1" ht="15" x14ac:dyDescent="0.2">
      <c r="A11" s="340" t="s">
        <v>566</v>
      </c>
      <c r="B11" s="205">
        <f t="shared" si="0"/>
        <v>0</v>
      </c>
      <c r="C11" s="205">
        <f>'3A-Proiectii_fin_investitie'!D165-'3A-Proiectii_fin_investitie'!D164</f>
        <v>0</v>
      </c>
      <c r="D11" s="205">
        <f>'3A-Proiectii_fin_investitie'!E165-'3A-Proiectii_fin_investitie'!E164</f>
        <v>0</v>
      </c>
      <c r="E11" s="205">
        <f>'3A-Proiectii_fin_investitie'!F165-'3A-Proiectii_fin_investitie'!F164</f>
        <v>0</v>
      </c>
      <c r="F11" s="205">
        <f>'3A-Proiectii_fin_investitie'!G165-'3A-Proiectii_fin_investitie'!G164</f>
        <v>0</v>
      </c>
      <c r="G11" s="205">
        <f>'3A-Proiectii_fin_investitie'!H165-'3A-Proiectii_fin_investitie'!H164</f>
        <v>0</v>
      </c>
      <c r="H11" s="205">
        <f>'3A-Proiectii_fin_investitie'!I165-'3A-Proiectii_fin_investitie'!I164</f>
        <v>0</v>
      </c>
      <c r="I11" s="205">
        <f>'3A-Proiectii_fin_investitie'!J165-'3A-Proiectii_fin_investitie'!J164</f>
        <v>0</v>
      </c>
      <c r="J11" s="205">
        <f>'3A-Proiectii_fin_investitie'!K165-'3A-Proiectii_fin_investitie'!K164</f>
        <v>0</v>
      </c>
      <c r="K11" s="205">
        <f>'3A-Proiectii_fin_investitie'!L165-'3A-Proiectii_fin_investitie'!L164</f>
        <v>0</v>
      </c>
      <c r="L11" s="205">
        <f>'3A-Proiectii_fin_investitie'!M165-'3A-Proiectii_fin_investitie'!M164</f>
        <v>0</v>
      </c>
      <c r="M11" s="342"/>
      <c r="Q11" s="344"/>
    </row>
    <row r="12" spans="1:17" s="343" customFormat="1" ht="15" x14ac:dyDescent="0.2">
      <c r="A12" s="340" t="s">
        <v>193</v>
      </c>
      <c r="B12" s="205">
        <f t="shared" si="0"/>
        <v>0</v>
      </c>
      <c r="C12" s="205">
        <f>'3A-Proiectii_fin_investitie'!D189</f>
        <v>0</v>
      </c>
      <c r="D12" s="205">
        <f>'3A-Proiectii_fin_investitie'!E189</f>
        <v>0</v>
      </c>
      <c r="E12" s="205">
        <f>'3A-Proiectii_fin_investitie'!F189</f>
        <v>0</v>
      </c>
      <c r="F12" s="205">
        <f>'3A-Proiectii_fin_investitie'!G189</f>
        <v>0</v>
      </c>
      <c r="G12" s="205">
        <f>'3A-Proiectii_fin_investitie'!H189</f>
        <v>0</v>
      </c>
      <c r="H12" s="205">
        <f>'3A-Proiectii_fin_investitie'!I189</f>
        <v>0</v>
      </c>
      <c r="I12" s="205">
        <f>'3A-Proiectii_fin_investitie'!J189</f>
        <v>0</v>
      </c>
      <c r="J12" s="205">
        <f>'3A-Proiectii_fin_investitie'!K189</f>
        <v>0</v>
      </c>
      <c r="K12" s="205">
        <f>'3A-Proiectii_fin_investitie'!L189</f>
        <v>0</v>
      </c>
      <c r="L12" s="205">
        <f>'3A-Proiectii_fin_investitie'!M189</f>
        <v>0</v>
      </c>
      <c r="M12" s="342"/>
      <c r="Q12" s="344"/>
    </row>
    <row r="13" spans="1:17" s="343" customFormat="1" ht="15" x14ac:dyDescent="0.2">
      <c r="A13" s="340" t="s">
        <v>618</v>
      </c>
      <c r="B13" s="205">
        <f t="shared" si="0"/>
        <v>0</v>
      </c>
      <c r="C13" s="205">
        <f>IF($B$4="NU",-'2B-Investitie'!E47+'3A-Proiectii_fin_investitie'!D167-'3A-Proiectii_fin_investitie'!D168,0)</f>
        <v>0</v>
      </c>
      <c r="D13" s="205">
        <f>IF($B$4="NU",-'2B-Investitie'!F47+'3A-Proiectii_fin_investitie'!E167-'3A-Proiectii_fin_investitie'!E168,0)</f>
        <v>0</v>
      </c>
      <c r="E13" s="205">
        <f>IF($B$4="NU",-'2B-Investitie'!G47+'3A-Proiectii_fin_investitie'!F167-'3A-Proiectii_fin_investitie'!F168,0)</f>
        <v>0</v>
      </c>
      <c r="F13" s="205">
        <f>IF($B$4="NU",-'2B-Investitie'!H47+'3A-Proiectii_fin_investitie'!G167-'3A-Proiectii_fin_investitie'!G168,0)</f>
        <v>0</v>
      </c>
      <c r="G13" s="205">
        <f>IF($B$4="NU",-'2B-Investitie'!I47+'3A-Proiectii_fin_investitie'!H167-'3A-Proiectii_fin_investitie'!H168,0)</f>
        <v>0</v>
      </c>
      <c r="H13" s="205">
        <f>IF($B$4="NU",-'2B-Investitie'!J47+'3A-Proiectii_fin_investitie'!I167-'3A-Proiectii_fin_investitie'!I168,0)</f>
        <v>0</v>
      </c>
      <c r="I13" s="205">
        <f>IF($B$4="NU",-'2B-Investitie'!K47+'3A-Proiectii_fin_investitie'!J167-'3A-Proiectii_fin_investitie'!J168,0)</f>
        <v>0</v>
      </c>
      <c r="J13" s="205">
        <f>IF($B$4="NU",-'2B-Investitie'!L47+'3A-Proiectii_fin_investitie'!K167-'3A-Proiectii_fin_investitie'!K168,0)</f>
        <v>0</v>
      </c>
      <c r="K13" s="205">
        <f>IF($B$4="NU",-'2B-Investitie'!M47+'3A-Proiectii_fin_investitie'!L167-'3A-Proiectii_fin_investitie'!L168,0)</f>
        <v>0</v>
      </c>
      <c r="L13" s="205">
        <f>IF($B$4="NU",-'2B-Investitie'!N47+'3A-Proiectii_fin_investitie'!M167-'3A-Proiectii_fin_investitie'!M168,0)</f>
        <v>0</v>
      </c>
      <c r="M13" s="342"/>
      <c r="Q13" s="344"/>
    </row>
    <row r="14" spans="1:17" s="349" customFormat="1" ht="15" x14ac:dyDescent="0.2">
      <c r="A14" s="346" t="s">
        <v>135</v>
      </c>
      <c r="B14" s="208">
        <f t="shared" si="0"/>
        <v>0</v>
      </c>
      <c r="C14" s="208">
        <f>SUM(C11:C13)</f>
        <v>0</v>
      </c>
      <c r="D14" s="208">
        <f t="shared" ref="D14:L14" si="2">SUM(D11:D13)</f>
        <v>0</v>
      </c>
      <c r="E14" s="208">
        <f t="shared" si="2"/>
        <v>0</v>
      </c>
      <c r="F14" s="208">
        <f t="shared" si="2"/>
        <v>0</v>
      </c>
      <c r="G14" s="208">
        <f t="shared" si="2"/>
        <v>0</v>
      </c>
      <c r="H14" s="208">
        <f t="shared" si="2"/>
        <v>0</v>
      </c>
      <c r="I14" s="208">
        <f t="shared" si="2"/>
        <v>0</v>
      </c>
      <c r="J14" s="208">
        <f t="shared" si="2"/>
        <v>0</v>
      </c>
      <c r="K14" s="208">
        <f t="shared" si="2"/>
        <v>0</v>
      </c>
      <c r="L14" s="208">
        <f t="shared" si="2"/>
        <v>0</v>
      </c>
      <c r="M14" s="348"/>
      <c r="Q14" s="350"/>
    </row>
    <row r="15" spans="1:17" s="349" customFormat="1" ht="15" x14ac:dyDescent="0.2">
      <c r="A15" s="346" t="s">
        <v>136</v>
      </c>
      <c r="B15" s="208">
        <f t="shared" si="0"/>
        <v>0</v>
      </c>
      <c r="C15" s="208">
        <f>C10-C14</f>
        <v>0</v>
      </c>
      <c r="D15" s="208">
        <f t="shared" ref="D15:L15" si="3">D10-D14</f>
        <v>0</v>
      </c>
      <c r="E15" s="208">
        <f t="shared" si="3"/>
        <v>0</v>
      </c>
      <c r="F15" s="208">
        <f t="shared" si="3"/>
        <v>0</v>
      </c>
      <c r="G15" s="208">
        <f t="shared" si="3"/>
        <v>0</v>
      </c>
      <c r="H15" s="208">
        <f t="shared" si="3"/>
        <v>0</v>
      </c>
      <c r="I15" s="208">
        <f t="shared" si="3"/>
        <v>0</v>
      </c>
      <c r="J15" s="208">
        <f t="shared" si="3"/>
        <v>0</v>
      </c>
      <c r="K15" s="208">
        <f t="shared" si="3"/>
        <v>0</v>
      </c>
      <c r="L15" s="208">
        <f t="shared" si="3"/>
        <v>0</v>
      </c>
      <c r="M15" s="348"/>
      <c r="Q15" s="350"/>
    </row>
    <row r="16" spans="1:17" s="352" customFormat="1" ht="15" x14ac:dyDescent="0.2">
      <c r="A16" s="346" t="s">
        <v>137</v>
      </c>
      <c r="B16" s="208">
        <f t="shared" si="0"/>
        <v>0</v>
      </c>
      <c r="C16" s="208">
        <f>C15*POWER(1+$B$6,-C7)</f>
        <v>0</v>
      </c>
      <c r="D16" s="208">
        <f t="shared" ref="D16:L16" si="4">D15*POWER(1+$B$6,-D7)</f>
        <v>0</v>
      </c>
      <c r="E16" s="208">
        <f t="shared" si="4"/>
        <v>0</v>
      </c>
      <c r="F16" s="208">
        <f t="shared" si="4"/>
        <v>0</v>
      </c>
      <c r="G16" s="208">
        <f>G15*POWER(1+$B$6,-G7)</f>
        <v>0</v>
      </c>
      <c r="H16" s="208">
        <f t="shared" si="4"/>
        <v>0</v>
      </c>
      <c r="I16" s="208">
        <f t="shared" si="4"/>
        <v>0</v>
      </c>
      <c r="J16" s="208">
        <f t="shared" si="4"/>
        <v>0</v>
      </c>
      <c r="K16" s="208">
        <f t="shared" si="4"/>
        <v>0</v>
      </c>
      <c r="L16" s="208">
        <f t="shared" si="4"/>
        <v>0</v>
      </c>
      <c r="M16" s="351"/>
      <c r="Q16" s="353"/>
    </row>
    <row r="17" spans="1:17" s="349" customFormat="1" ht="15" x14ac:dyDescent="0.2">
      <c r="A17" s="346" t="s">
        <v>284</v>
      </c>
      <c r="B17" s="208">
        <f>SUM(C17:F17)</f>
        <v>0</v>
      </c>
      <c r="C17" s="208">
        <f>IF($B$4="NU",(C12-'2B-Investitie'!E47)*POWER(1+$B$6,-C7),C12*POWER(1+$B$6,-C7))</f>
        <v>0</v>
      </c>
      <c r="D17" s="208">
        <f>IF($B$4="NU",(D12-'2B-Investitie'!F47)*POWER(1+$B$6,-D7),D12*POWER(1+$B$6,-D7))</f>
        <v>0</v>
      </c>
      <c r="E17" s="208">
        <f>IF($B$4="NU",(E12-'2B-Investitie'!G47)*POWER(1+$B$6,-E7),E12*POWER(1+$B$6,-E7))</f>
        <v>0</v>
      </c>
      <c r="F17" s="208">
        <f>IF($B$4="NU",(F12-'2B-Investitie'!H47)*POWER(1+$B$6,-F7),F12*POWER(1+$B$6,-F7))</f>
        <v>0</v>
      </c>
      <c r="G17" s="208">
        <f>IF($B$4="NU",(G12-'2B-Investitie'!I47)*POWER(1+$B$6,-G7),G12*POWER(1+$B$6,-G7))</f>
        <v>0</v>
      </c>
      <c r="H17" s="208">
        <f>IF($B$4="NU",(H12-'2B-Investitie'!J47)*POWER(1+$B$6,-H7),H12*POWER(1+$B$6,-H7))</f>
        <v>0</v>
      </c>
      <c r="I17" s="208">
        <f>IF($B$4="NU",(I12-'2B-Investitie'!K47)*POWER(1+$B$6,-I7),I12*POWER(1+$B$6,-I7))</f>
        <v>0</v>
      </c>
      <c r="J17" s="208">
        <f>IF($B$4="NU",(J12-'2B-Investitie'!L47)*POWER(1+$B$6,-J7),J12*POWER(1+$B$6,-J7))</f>
        <v>0</v>
      </c>
      <c r="K17" s="208">
        <f>IF($B$4="NU",(K12-'2B-Investitie'!M47)*POWER(1+$B$6,-K7),K12*POWER(1+$B$6,-K7))</f>
        <v>0</v>
      </c>
      <c r="L17" s="208">
        <f>IF($B$4="NU",(L12-'2B-Investitie'!N47)*POWER(1+$B$6,-L7),L12*POWER(1+$B$6,-L7))</f>
        <v>0</v>
      </c>
      <c r="M17" s="348"/>
      <c r="Q17" s="350"/>
    </row>
    <row r="18" spans="1:17" s="357" customFormat="1" ht="24" x14ac:dyDescent="0.25">
      <c r="A18" s="354" t="s">
        <v>191</v>
      </c>
      <c r="B18" s="254">
        <f>SUM(C16:L16)</f>
        <v>0</v>
      </c>
      <c r="C18" s="355"/>
      <c r="D18" s="378"/>
      <c r="E18" s="356"/>
      <c r="F18" s="356"/>
      <c r="G18" s="356"/>
      <c r="H18" s="356"/>
      <c r="I18" s="356"/>
      <c r="J18" s="356"/>
      <c r="K18" s="356"/>
      <c r="L18" s="356"/>
      <c r="M18" s="348"/>
      <c r="Q18" s="358"/>
    </row>
    <row r="19" spans="1:17" s="357" customFormat="1" ht="24" x14ac:dyDescent="0.25">
      <c r="A19" s="346" t="s">
        <v>192</v>
      </c>
      <c r="B19" s="359" t="str">
        <f>IFERROR(IRR(C15:L15),"")</f>
        <v/>
      </c>
      <c r="C19" s="210"/>
      <c r="D19" s="378"/>
      <c r="E19" s="356"/>
      <c r="F19" s="356"/>
      <c r="G19" s="356"/>
      <c r="H19" s="356"/>
      <c r="I19" s="356"/>
      <c r="J19" s="356"/>
      <c r="K19" s="356"/>
      <c r="L19" s="356"/>
      <c r="M19" s="348"/>
      <c r="Q19" s="358"/>
    </row>
    <row r="20" spans="1:17" x14ac:dyDescent="0.2">
      <c r="A20" s="360"/>
      <c r="B20" s="361"/>
      <c r="C20" s="361"/>
      <c r="D20" s="361"/>
      <c r="E20" s="361"/>
      <c r="F20" s="336"/>
    </row>
    <row r="22" spans="1:17" s="159" customFormat="1" ht="64.5" customHeight="1" x14ac:dyDescent="0.2">
      <c r="A22" s="505" t="s">
        <v>554</v>
      </c>
      <c r="B22" s="505"/>
      <c r="C22" s="505"/>
      <c r="D22" s="505"/>
      <c r="E22" s="505"/>
      <c r="F22" s="505"/>
      <c r="G22" s="505"/>
      <c r="H22" s="505"/>
      <c r="I22" s="505"/>
      <c r="J22" s="505"/>
      <c r="K22" s="505"/>
      <c r="L22" s="505"/>
      <c r="M22" s="45"/>
    </row>
    <row r="23" spans="1:17" s="159" customFormat="1" x14ac:dyDescent="0.2">
      <c r="A23" s="160"/>
      <c r="B23" s="161"/>
      <c r="C23" s="161"/>
      <c r="D23" s="161"/>
      <c r="E23" s="161"/>
      <c r="F23" s="161"/>
      <c r="G23" s="161"/>
      <c r="H23" s="161"/>
      <c r="I23" s="161"/>
      <c r="J23" s="161"/>
      <c r="K23" s="162"/>
      <c r="L23" s="162"/>
      <c r="M23" s="45"/>
    </row>
    <row r="24" spans="1:17" s="159" customFormat="1" ht="36" x14ac:dyDescent="0.2">
      <c r="A24" s="265" t="s">
        <v>570</v>
      </c>
      <c r="B24" s="266" t="s">
        <v>400</v>
      </c>
      <c r="C24" s="266" t="s">
        <v>401</v>
      </c>
      <c r="D24" s="266" t="s">
        <v>402</v>
      </c>
      <c r="E24" s="266" t="s">
        <v>403</v>
      </c>
      <c r="G24" s="161"/>
      <c r="H24" s="161"/>
      <c r="I24" s="161"/>
      <c r="J24" s="161"/>
      <c r="K24" s="162"/>
      <c r="L24" s="162"/>
      <c r="M24" s="45"/>
    </row>
    <row r="25" spans="1:17" s="159" customFormat="1" x14ac:dyDescent="0.2">
      <c r="A25" s="244" t="s">
        <v>617</v>
      </c>
      <c r="B25" s="238">
        <v>0</v>
      </c>
      <c r="C25" s="239" t="e">
        <f>B25/$B$56</f>
        <v>#DIV/0!</v>
      </c>
      <c r="D25" s="238">
        <v>0</v>
      </c>
      <c r="E25" s="240" t="e">
        <f t="shared" ref="E25" si="5">ROUND(C25*D25,0)</f>
        <v>#DIV/0!</v>
      </c>
      <c r="G25" s="161"/>
      <c r="H25" s="161"/>
      <c r="I25" s="161"/>
      <c r="J25" s="161"/>
      <c r="K25" s="162"/>
      <c r="L25" s="162"/>
      <c r="M25" s="45"/>
    </row>
    <row r="26" spans="1:17" s="159" customFormat="1" x14ac:dyDescent="0.2">
      <c r="A26" s="244" t="s">
        <v>617</v>
      </c>
      <c r="B26" s="238">
        <v>0</v>
      </c>
      <c r="C26" s="239" t="e">
        <f>B26/$B$56</f>
        <v>#DIV/0!</v>
      </c>
      <c r="D26" s="238">
        <v>0</v>
      </c>
      <c r="E26" s="240" t="e">
        <f t="shared" ref="E26:E55" si="6">ROUND(C26*D26,0)</f>
        <v>#DIV/0!</v>
      </c>
      <c r="G26" s="161"/>
      <c r="H26" s="161"/>
      <c r="I26" s="161"/>
      <c r="J26" s="161"/>
      <c r="K26" s="162"/>
      <c r="L26" s="162"/>
      <c r="M26" s="45"/>
    </row>
    <row r="27" spans="1:17" s="159" customFormat="1" x14ac:dyDescent="0.2">
      <c r="A27" s="244" t="s">
        <v>617</v>
      </c>
      <c r="B27" s="238">
        <v>0</v>
      </c>
      <c r="C27" s="239" t="e">
        <f>B27/$B$56</f>
        <v>#DIV/0!</v>
      </c>
      <c r="D27" s="238">
        <v>0</v>
      </c>
      <c r="E27" s="240" t="e">
        <f t="shared" si="6"/>
        <v>#DIV/0!</v>
      </c>
      <c r="G27" s="161"/>
      <c r="H27" s="161"/>
      <c r="I27" s="161"/>
      <c r="J27" s="161"/>
      <c r="K27" s="162"/>
      <c r="L27" s="162"/>
      <c r="M27" s="45"/>
    </row>
    <row r="28" spans="1:17" s="159" customFormat="1" x14ac:dyDescent="0.2">
      <c r="A28" s="244" t="s">
        <v>617</v>
      </c>
      <c r="B28" s="238">
        <v>0</v>
      </c>
      <c r="C28" s="239" t="e">
        <f t="shared" ref="C28:C43" si="7">B28/$B$56</f>
        <v>#DIV/0!</v>
      </c>
      <c r="D28" s="238">
        <v>0</v>
      </c>
      <c r="E28" s="240" t="e">
        <f t="shared" si="6"/>
        <v>#DIV/0!</v>
      </c>
      <c r="G28" s="161"/>
      <c r="H28" s="161"/>
      <c r="I28" s="161"/>
      <c r="J28" s="161"/>
      <c r="K28" s="162"/>
      <c r="L28" s="162"/>
      <c r="M28" s="45"/>
    </row>
    <row r="29" spans="1:17" s="159" customFormat="1" x14ac:dyDescent="0.2">
      <c r="A29" s="244" t="s">
        <v>617</v>
      </c>
      <c r="B29" s="238">
        <v>0</v>
      </c>
      <c r="C29" s="239" t="e">
        <f t="shared" si="7"/>
        <v>#DIV/0!</v>
      </c>
      <c r="D29" s="238">
        <v>0</v>
      </c>
      <c r="E29" s="240" t="e">
        <f t="shared" si="6"/>
        <v>#DIV/0!</v>
      </c>
      <c r="G29" s="161"/>
      <c r="H29" s="161"/>
      <c r="I29" s="161"/>
      <c r="J29" s="161"/>
      <c r="K29" s="162"/>
      <c r="L29" s="162"/>
      <c r="M29" s="45"/>
    </row>
    <row r="30" spans="1:17" s="159" customFormat="1" x14ac:dyDescent="0.2">
      <c r="A30" s="244" t="s">
        <v>617</v>
      </c>
      <c r="B30" s="238">
        <v>0</v>
      </c>
      <c r="C30" s="239" t="e">
        <f t="shared" si="7"/>
        <v>#DIV/0!</v>
      </c>
      <c r="D30" s="238">
        <v>0</v>
      </c>
      <c r="E30" s="240" t="e">
        <f t="shared" si="6"/>
        <v>#DIV/0!</v>
      </c>
      <c r="G30" s="161"/>
      <c r="H30" s="161"/>
      <c r="I30" s="161"/>
      <c r="J30" s="161"/>
      <c r="K30" s="162"/>
      <c r="L30" s="162"/>
      <c r="M30" s="45"/>
    </row>
    <row r="31" spans="1:17" s="159" customFormat="1" x14ac:dyDescent="0.2">
      <c r="A31" s="244" t="s">
        <v>617</v>
      </c>
      <c r="B31" s="238">
        <v>0</v>
      </c>
      <c r="C31" s="239" t="e">
        <f t="shared" si="7"/>
        <v>#DIV/0!</v>
      </c>
      <c r="D31" s="238">
        <v>0</v>
      </c>
      <c r="E31" s="240" t="e">
        <f t="shared" si="6"/>
        <v>#DIV/0!</v>
      </c>
      <c r="G31" s="161"/>
      <c r="H31" s="161"/>
      <c r="I31" s="161"/>
      <c r="J31" s="161"/>
      <c r="K31" s="162"/>
      <c r="L31" s="162"/>
      <c r="M31" s="45"/>
    </row>
    <row r="32" spans="1:17" s="159" customFormat="1" x14ac:dyDescent="0.2">
      <c r="A32" s="244" t="s">
        <v>617</v>
      </c>
      <c r="B32" s="238">
        <v>0</v>
      </c>
      <c r="C32" s="239" t="e">
        <f t="shared" si="7"/>
        <v>#DIV/0!</v>
      </c>
      <c r="D32" s="238">
        <v>0</v>
      </c>
      <c r="E32" s="240" t="e">
        <f t="shared" si="6"/>
        <v>#DIV/0!</v>
      </c>
      <c r="G32" s="161"/>
      <c r="H32" s="161"/>
      <c r="I32" s="161"/>
      <c r="J32" s="161"/>
      <c r="K32" s="162"/>
      <c r="L32" s="162"/>
      <c r="M32" s="45"/>
    </row>
    <row r="33" spans="1:13" s="159" customFormat="1" x14ac:dyDescent="0.2">
      <c r="A33" s="244" t="s">
        <v>617</v>
      </c>
      <c r="B33" s="238">
        <v>0</v>
      </c>
      <c r="C33" s="239" t="e">
        <f t="shared" si="7"/>
        <v>#DIV/0!</v>
      </c>
      <c r="D33" s="238">
        <v>0</v>
      </c>
      <c r="E33" s="240" t="e">
        <f t="shared" si="6"/>
        <v>#DIV/0!</v>
      </c>
      <c r="G33" s="161"/>
      <c r="H33" s="161"/>
      <c r="I33" s="161"/>
      <c r="J33" s="161"/>
      <c r="K33" s="162"/>
      <c r="L33" s="162"/>
      <c r="M33" s="45"/>
    </row>
    <row r="34" spans="1:13" s="159" customFormat="1" x14ac:dyDescent="0.2">
      <c r="A34" s="244" t="s">
        <v>617</v>
      </c>
      <c r="B34" s="238">
        <v>0</v>
      </c>
      <c r="C34" s="239" t="e">
        <f t="shared" si="7"/>
        <v>#DIV/0!</v>
      </c>
      <c r="D34" s="238">
        <v>0</v>
      </c>
      <c r="E34" s="240" t="e">
        <f t="shared" si="6"/>
        <v>#DIV/0!</v>
      </c>
      <c r="G34" s="161"/>
      <c r="H34" s="161"/>
      <c r="I34" s="161"/>
      <c r="J34" s="161"/>
      <c r="K34" s="162"/>
      <c r="L34" s="162"/>
      <c r="M34" s="45"/>
    </row>
    <row r="35" spans="1:13" s="159" customFormat="1" x14ac:dyDescent="0.2">
      <c r="A35" s="244" t="s">
        <v>617</v>
      </c>
      <c r="B35" s="238">
        <v>0</v>
      </c>
      <c r="C35" s="239" t="e">
        <f t="shared" si="7"/>
        <v>#DIV/0!</v>
      </c>
      <c r="D35" s="238">
        <v>0</v>
      </c>
      <c r="E35" s="240" t="e">
        <f t="shared" si="6"/>
        <v>#DIV/0!</v>
      </c>
      <c r="G35" s="161"/>
      <c r="H35" s="161"/>
      <c r="I35" s="161"/>
      <c r="J35" s="161"/>
      <c r="K35" s="162"/>
      <c r="L35" s="162"/>
      <c r="M35" s="45"/>
    </row>
    <row r="36" spans="1:13" s="159" customFormat="1" x14ac:dyDescent="0.2">
      <c r="A36" s="244" t="s">
        <v>617</v>
      </c>
      <c r="B36" s="238">
        <v>0</v>
      </c>
      <c r="C36" s="239" t="e">
        <f t="shared" si="7"/>
        <v>#DIV/0!</v>
      </c>
      <c r="D36" s="238">
        <v>0</v>
      </c>
      <c r="E36" s="240" t="e">
        <f t="shared" si="6"/>
        <v>#DIV/0!</v>
      </c>
      <c r="G36" s="161"/>
      <c r="H36" s="161"/>
      <c r="I36" s="161"/>
      <c r="J36" s="161"/>
      <c r="K36" s="162"/>
      <c r="L36" s="162"/>
      <c r="M36" s="45"/>
    </row>
    <row r="37" spans="1:13" s="159" customFormat="1" x14ac:dyDescent="0.2">
      <c r="A37" s="244" t="s">
        <v>617</v>
      </c>
      <c r="B37" s="238">
        <v>0</v>
      </c>
      <c r="C37" s="239" t="e">
        <f t="shared" si="7"/>
        <v>#DIV/0!</v>
      </c>
      <c r="D37" s="238">
        <v>0</v>
      </c>
      <c r="E37" s="240" t="e">
        <f t="shared" si="6"/>
        <v>#DIV/0!</v>
      </c>
      <c r="G37" s="161"/>
      <c r="H37" s="161"/>
      <c r="I37" s="161"/>
      <c r="J37" s="161"/>
      <c r="K37" s="162"/>
      <c r="L37" s="162"/>
      <c r="M37" s="45"/>
    </row>
    <row r="38" spans="1:13" s="159" customFormat="1" x14ac:dyDescent="0.2">
      <c r="A38" s="244" t="s">
        <v>617</v>
      </c>
      <c r="B38" s="238">
        <v>0</v>
      </c>
      <c r="C38" s="239" t="e">
        <f t="shared" si="7"/>
        <v>#DIV/0!</v>
      </c>
      <c r="D38" s="238">
        <v>0</v>
      </c>
      <c r="E38" s="240" t="e">
        <f t="shared" si="6"/>
        <v>#DIV/0!</v>
      </c>
      <c r="G38" s="161"/>
      <c r="H38" s="161"/>
      <c r="I38" s="161"/>
      <c r="J38" s="161"/>
      <c r="K38" s="162"/>
      <c r="L38" s="162"/>
      <c r="M38" s="45"/>
    </row>
    <row r="39" spans="1:13" s="159" customFormat="1" x14ac:dyDescent="0.2">
      <c r="A39" s="244" t="s">
        <v>617</v>
      </c>
      <c r="B39" s="238">
        <v>0</v>
      </c>
      <c r="C39" s="239" t="e">
        <f t="shared" si="7"/>
        <v>#DIV/0!</v>
      </c>
      <c r="D39" s="238">
        <v>0</v>
      </c>
      <c r="E39" s="240" t="e">
        <f t="shared" si="6"/>
        <v>#DIV/0!</v>
      </c>
      <c r="G39" s="161"/>
      <c r="H39" s="161"/>
      <c r="I39" s="161"/>
      <c r="J39" s="161"/>
      <c r="K39" s="162"/>
      <c r="L39" s="162"/>
      <c r="M39" s="45"/>
    </row>
    <row r="40" spans="1:13" s="159" customFormat="1" x14ac:dyDescent="0.2">
      <c r="A40" s="244" t="s">
        <v>617</v>
      </c>
      <c r="B40" s="238">
        <v>0</v>
      </c>
      <c r="C40" s="239" t="e">
        <f t="shared" si="7"/>
        <v>#DIV/0!</v>
      </c>
      <c r="D40" s="238">
        <v>0</v>
      </c>
      <c r="E40" s="240" t="e">
        <f t="shared" si="6"/>
        <v>#DIV/0!</v>
      </c>
      <c r="G40" s="161"/>
      <c r="H40" s="161"/>
      <c r="I40" s="161"/>
      <c r="J40" s="161"/>
      <c r="K40" s="162"/>
      <c r="L40" s="162"/>
      <c r="M40" s="45"/>
    </row>
    <row r="41" spans="1:13" s="159" customFormat="1" x14ac:dyDescent="0.2">
      <c r="A41" s="244" t="s">
        <v>617</v>
      </c>
      <c r="B41" s="238">
        <v>0</v>
      </c>
      <c r="C41" s="239" t="e">
        <f t="shared" si="7"/>
        <v>#DIV/0!</v>
      </c>
      <c r="D41" s="238">
        <v>0</v>
      </c>
      <c r="E41" s="240" t="e">
        <f t="shared" si="6"/>
        <v>#DIV/0!</v>
      </c>
      <c r="G41" s="161"/>
      <c r="H41" s="161"/>
      <c r="I41" s="161"/>
      <c r="J41" s="161"/>
      <c r="K41" s="162"/>
      <c r="L41" s="162"/>
      <c r="M41" s="45"/>
    </row>
    <row r="42" spans="1:13" s="159" customFormat="1" x14ac:dyDescent="0.2">
      <c r="A42" s="244" t="s">
        <v>617</v>
      </c>
      <c r="B42" s="238">
        <v>0</v>
      </c>
      <c r="C42" s="239" t="e">
        <f t="shared" si="7"/>
        <v>#DIV/0!</v>
      </c>
      <c r="D42" s="238">
        <v>0</v>
      </c>
      <c r="E42" s="240" t="e">
        <f t="shared" si="6"/>
        <v>#DIV/0!</v>
      </c>
      <c r="G42" s="161"/>
      <c r="H42" s="161"/>
      <c r="I42" s="161"/>
      <c r="J42" s="161"/>
      <c r="K42" s="162"/>
      <c r="L42" s="162"/>
      <c r="M42" s="45"/>
    </row>
    <row r="43" spans="1:13" s="159" customFormat="1" x14ac:dyDescent="0.2">
      <c r="A43" s="244" t="s">
        <v>617</v>
      </c>
      <c r="B43" s="238">
        <v>0</v>
      </c>
      <c r="C43" s="239" t="e">
        <f t="shared" si="7"/>
        <v>#DIV/0!</v>
      </c>
      <c r="D43" s="238">
        <v>0</v>
      </c>
      <c r="E43" s="240" t="e">
        <f t="shared" si="6"/>
        <v>#DIV/0!</v>
      </c>
      <c r="G43" s="161"/>
      <c r="H43" s="161"/>
      <c r="I43" s="161"/>
      <c r="J43" s="161"/>
      <c r="K43" s="162"/>
      <c r="L43" s="162"/>
      <c r="M43" s="45"/>
    </row>
    <row r="44" spans="1:13" s="159" customFormat="1" x14ac:dyDescent="0.2">
      <c r="A44" s="244" t="s">
        <v>617</v>
      </c>
      <c r="B44" s="238">
        <v>0</v>
      </c>
      <c r="C44" s="239" t="e">
        <f t="shared" ref="C44:C55" si="8">B44/$B$56</f>
        <v>#DIV/0!</v>
      </c>
      <c r="D44" s="238">
        <v>0</v>
      </c>
      <c r="E44" s="240" t="e">
        <f t="shared" si="6"/>
        <v>#DIV/0!</v>
      </c>
      <c r="G44" s="161"/>
      <c r="H44" s="161"/>
      <c r="I44" s="161"/>
      <c r="J44" s="161"/>
      <c r="K44" s="162"/>
      <c r="L44" s="162"/>
      <c r="M44" s="45"/>
    </row>
    <row r="45" spans="1:13" s="159" customFormat="1" x14ac:dyDescent="0.2">
      <c r="A45" s="244" t="s">
        <v>617</v>
      </c>
      <c r="B45" s="238">
        <v>0</v>
      </c>
      <c r="C45" s="239" t="e">
        <f t="shared" si="8"/>
        <v>#DIV/0!</v>
      </c>
      <c r="D45" s="238">
        <v>0</v>
      </c>
      <c r="E45" s="240" t="e">
        <f t="shared" si="6"/>
        <v>#DIV/0!</v>
      </c>
      <c r="G45" s="161"/>
      <c r="H45" s="161"/>
      <c r="I45" s="161"/>
      <c r="J45" s="161"/>
      <c r="K45" s="162"/>
      <c r="L45" s="162"/>
      <c r="M45" s="45"/>
    </row>
    <row r="46" spans="1:13" s="159" customFormat="1" x14ac:dyDescent="0.2">
      <c r="A46" s="244" t="s">
        <v>617</v>
      </c>
      <c r="B46" s="238">
        <v>0</v>
      </c>
      <c r="C46" s="239" t="e">
        <f t="shared" si="8"/>
        <v>#DIV/0!</v>
      </c>
      <c r="D46" s="238">
        <v>0</v>
      </c>
      <c r="E46" s="240" t="e">
        <f t="shared" si="6"/>
        <v>#DIV/0!</v>
      </c>
      <c r="G46" s="161"/>
      <c r="H46" s="161"/>
      <c r="I46" s="161"/>
      <c r="J46" s="161"/>
      <c r="K46" s="162"/>
      <c r="L46" s="162"/>
      <c r="M46" s="45"/>
    </row>
    <row r="47" spans="1:13" s="159" customFormat="1" x14ac:dyDescent="0.2">
      <c r="A47" s="244" t="s">
        <v>617</v>
      </c>
      <c r="B47" s="238">
        <v>0</v>
      </c>
      <c r="C47" s="239" t="e">
        <f t="shared" si="8"/>
        <v>#DIV/0!</v>
      </c>
      <c r="D47" s="238">
        <v>0</v>
      </c>
      <c r="E47" s="240" t="e">
        <f t="shared" si="6"/>
        <v>#DIV/0!</v>
      </c>
      <c r="G47" s="161"/>
      <c r="H47" s="161"/>
      <c r="I47" s="161"/>
      <c r="J47" s="161"/>
      <c r="K47" s="162"/>
      <c r="L47" s="162"/>
      <c r="M47" s="45"/>
    </row>
    <row r="48" spans="1:13" s="159" customFormat="1" x14ac:dyDescent="0.2">
      <c r="A48" s="244" t="s">
        <v>617</v>
      </c>
      <c r="B48" s="238">
        <v>0</v>
      </c>
      <c r="C48" s="239" t="e">
        <f t="shared" si="8"/>
        <v>#DIV/0!</v>
      </c>
      <c r="D48" s="238">
        <v>0</v>
      </c>
      <c r="E48" s="240" t="e">
        <f t="shared" si="6"/>
        <v>#DIV/0!</v>
      </c>
      <c r="G48" s="161"/>
      <c r="H48" s="161"/>
      <c r="I48" s="161"/>
      <c r="J48" s="161"/>
      <c r="K48" s="162"/>
      <c r="L48" s="162"/>
      <c r="M48" s="45"/>
    </row>
    <row r="49" spans="1:14" s="159" customFormat="1" x14ac:dyDescent="0.2">
      <c r="A49" s="244" t="s">
        <v>617</v>
      </c>
      <c r="B49" s="238">
        <v>0</v>
      </c>
      <c r="C49" s="239" t="e">
        <f t="shared" si="8"/>
        <v>#DIV/0!</v>
      </c>
      <c r="D49" s="238">
        <v>0</v>
      </c>
      <c r="E49" s="240" t="e">
        <f t="shared" si="6"/>
        <v>#DIV/0!</v>
      </c>
      <c r="G49" s="161"/>
      <c r="H49" s="161"/>
      <c r="I49" s="161"/>
      <c r="J49" s="161"/>
      <c r="K49" s="162"/>
      <c r="L49" s="162"/>
      <c r="M49" s="45"/>
    </row>
    <row r="50" spans="1:14" s="159" customFormat="1" x14ac:dyDescent="0.2">
      <c r="A50" s="244" t="s">
        <v>617</v>
      </c>
      <c r="B50" s="238">
        <v>0</v>
      </c>
      <c r="C50" s="239" t="e">
        <f t="shared" si="8"/>
        <v>#DIV/0!</v>
      </c>
      <c r="D50" s="238">
        <v>0</v>
      </c>
      <c r="E50" s="240" t="e">
        <f t="shared" si="6"/>
        <v>#DIV/0!</v>
      </c>
      <c r="G50" s="161"/>
      <c r="H50" s="161"/>
      <c r="I50" s="161"/>
      <c r="J50" s="161"/>
      <c r="K50" s="162"/>
      <c r="L50" s="162"/>
      <c r="M50" s="45"/>
    </row>
    <row r="51" spans="1:14" s="159" customFormat="1" x14ac:dyDescent="0.2">
      <c r="A51" s="244" t="s">
        <v>617</v>
      </c>
      <c r="B51" s="238">
        <v>0</v>
      </c>
      <c r="C51" s="239" t="e">
        <f t="shared" si="8"/>
        <v>#DIV/0!</v>
      </c>
      <c r="D51" s="238">
        <v>0</v>
      </c>
      <c r="E51" s="240" t="e">
        <f t="shared" si="6"/>
        <v>#DIV/0!</v>
      </c>
      <c r="G51" s="161"/>
      <c r="H51" s="161"/>
      <c r="I51" s="161"/>
      <c r="J51" s="161"/>
      <c r="K51" s="162"/>
      <c r="L51" s="162"/>
      <c r="M51" s="45"/>
    </row>
    <row r="52" spans="1:14" s="159" customFormat="1" x14ac:dyDescent="0.2">
      <c r="A52" s="244" t="s">
        <v>617</v>
      </c>
      <c r="B52" s="238">
        <v>0</v>
      </c>
      <c r="C52" s="239" t="e">
        <f t="shared" si="8"/>
        <v>#DIV/0!</v>
      </c>
      <c r="D52" s="238">
        <v>0</v>
      </c>
      <c r="E52" s="240" t="e">
        <f t="shared" si="6"/>
        <v>#DIV/0!</v>
      </c>
      <c r="G52" s="161"/>
      <c r="H52" s="161"/>
      <c r="I52" s="161"/>
      <c r="J52" s="161"/>
      <c r="K52" s="162"/>
      <c r="L52" s="162"/>
      <c r="M52" s="45"/>
    </row>
    <row r="53" spans="1:14" s="159" customFormat="1" x14ac:dyDescent="0.2">
      <c r="A53" s="244" t="s">
        <v>617</v>
      </c>
      <c r="B53" s="238">
        <v>0</v>
      </c>
      <c r="C53" s="239" t="e">
        <f t="shared" si="8"/>
        <v>#DIV/0!</v>
      </c>
      <c r="D53" s="238">
        <v>0</v>
      </c>
      <c r="E53" s="240" t="e">
        <f t="shared" si="6"/>
        <v>#DIV/0!</v>
      </c>
      <c r="G53" s="161"/>
      <c r="H53" s="161"/>
      <c r="I53" s="161"/>
      <c r="J53" s="161"/>
      <c r="K53" s="162"/>
      <c r="L53" s="162"/>
      <c r="M53" s="45"/>
    </row>
    <row r="54" spans="1:14" s="159" customFormat="1" x14ac:dyDescent="0.2">
      <c r="A54" s="244" t="s">
        <v>617</v>
      </c>
      <c r="B54" s="238">
        <v>0</v>
      </c>
      <c r="C54" s="239" t="e">
        <f t="shared" si="8"/>
        <v>#DIV/0!</v>
      </c>
      <c r="D54" s="238">
        <v>0</v>
      </c>
      <c r="E54" s="240" t="e">
        <f t="shared" si="6"/>
        <v>#DIV/0!</v>
      </c>
      <c r="G54" s="161"/>
      <c r="H54" s="161"/>
      <c r="I54" s="161"/>
      <c r="J54" s="161"/>
      <c r="K54" s="162"/>
      <c r="L54" s="162"/>
      <c r="M54" s="45"/>
    </row>
    <row r="55" spans="1:14" s="159" customFormat="1" x14ac:dyDescent="0.2">
      <c r="A55" s="244" t="s">
        <v>617</v>
      </c>
      <c r="B55" s="238">
        <v>0</v>
      </c>
      <c r="C55" s="239" t="e">
        <f t="shared" si="8"/>
        <v>#DIV/0!</v>
      </c>
      <c r="D55" s="238">
        <v>0</v>
      </c>
      <c r="E55" s="240" t="e">
        <f t="shared" si="6"/>
        <v>#DIV/0!</v>
      </c>
      <c r="G55" s="161"/>
      <c r="H55" s="161"/>
      <c r="I55" s="161"/>
      <c r="J55" s="161"/>
      <c r="K55" s="162"/>
      <c r="L55" s="162"/>
      <c r="M55" s="45"/>
    </row>
    <row r="56" spans="1:14" s="159" customFormat="1" x14ac:dyDescent="0.2">
      <c r="A56" s="241" t="s">
        <v>133</v>
      </c>
      <c r="B56" s="242">
        <f>SUM(B25:B55)</f>
        <v>0</v>
      </c>
      <c r="C56" s="243" t="e">
        <f>SUM(C25:C55)</f>
        <v>#DIV/0!</v>
      </c>
      <c r="D56" s="242"/>
      <c r="E56" s="242" t="e">
        <f>SUM(E25:E55)</f>
        <v>#DIV/0!</v>
      </c>
      <c r="G56" s="163"/>
      <c r="H56" s="163"/>
      <c r="I56" s="163"/>
      <c r="J56" s="163"/>
      <c r="K56" s="158"/>
      <c r="L56" s="158"/>
      <c r="M56" s="45"/>
    </row>
    <row r="57" spans="1:14" s="159" customFormat="1" x14ac:dyDescent="0.2">
      <c r="A57" s="160"/>
      <c r="B57" s="163"/>
      <c r="C57" s="163"/>
      <c r="D57" s="163"/>
      <c r="E57" s="163"/>
      <c r="F57" s="163"/>
      <c r="G57" s="163"/>
      <c r="H57" s="163"/>
      <c r="I57" s="163"/>
      <c r="J57" s="163"/>
      <c r="K57" s="158"/>
      <c r="L57" s="158"/>
      <c r="M57" s="45"/>
    </row>
    <row r="58" spans="1:14" s="159" customFormat="1" ht="12" x14ac:dyDescent="0.2">
      <c r="A58" s="164"/>
      <c r="B58" s="165"/>
      <c r="C58" s="165"/>
      <c r="D58" s="165"/>
      <c r="E58" s="165"/>
      <c r="F58" s="165"/>
      <c r="G58" s="165"/>
      <c r="H58" s="165"/>
      <c r="I58" s="165"/>
      <c r="J58" s="165"/>
      <c r="K58" s="165"/>
      <c r="L58" s="21"/>
    </row>
    <row r="59" spans="1:14" s="159" customFormat="1" ht="12" x14ac:dyDescent="0.2">
      <c r="A59" s="502" t="s">
        <v>406</v>
      </c>
      <c r="B59" s="499" t="s">
        <v>555</v>
      </c>
      <c r="C59" s="500"/>
      <c r="D59" s="500"/>
      <c r="E59" s="500"/>
      <c r="F59" s="500"/>
      <c r="G59" s="500"/>
      <c r="H59" s="500"/>
      <c r="I59" s="500"/>
      <c r="J59" s="500"/>
      <c r="K59" s="501"/>
      <c r="L59" s="21"/>
    </row>
    <row r="60" spans="1:14" s="159" customFormat="1" ht="12" x14ac:dyDescent="0.2">
      <c r="A60" s="502"/>
      <c r="B60" s="246">
        <v>1</v>
      </c>
      <c r="C60" s="246">
        <f>B60+1</f>
        <v>2</v>
      </c>
      <c r="D60" s="246">
        <f t="shared" ref="D60:K60" si="9">C60+1</f>
        <v>3</v>
      </c>
      <c r="E60" s="246">
        <f t="shared" si="9"/>
        <v>4</v>
      </c>
      <c r="F60" s="246">
        <f t="shared" si="9"/>
        <v>5</v>
      </c>
      <c r="G60" s="246">
        <f t="shared" si="9"/>
        <v>6</v>
      </c>
      <c r="H60" s="246">
        <f t="shared" si="9"/>
        <v>7</v>
      </c>
      <c r="I60" s="246">
        <f t="shared" si="9"/>
        <v>8</v>
      </c>
      <c r="J60" s="246">
        <f t="shared" si="9"/>
        <v>9</v>
      </c>
      <c r="K60" s="246">
        <f t="shared" si="9"/>
        <v>10</v>
      </c>
      <c r="L60" s="21"/>
    </row>
    <row r="61" spans="1:14" s="159" customFormat="1" ht="12" x14ac:dyDescent="0.2">
      <c r="A61" s="250" t="s">
        <v>136</v>
      </c>
      <c r="B61" s="248">
        <f t="shared" ref="B61:J61" si="10">C15</f>
        <v>0</v>
      </c>
      <c r="C61" s="248">
        <f t="shared" si="10"/>
        <v>0</v>
      </c>
      <c r="D61" s="248">
        <f t="shared" si="10"/>
        <v>0</v>
      </c>
      <c r="E61" s="248">
        <f t="shared" si="10"/>
        <v>0</v>
      </c>
      <c r="F61" s="248">
        <f t="shared" si="10"/>
        <v>0</v>
      </c>
      <c r="G61" s="248">
        <f t="shared" si="10"/>
        <v>0</v>
      </c>
      <c r="H61" s="248">
        <f t="shared" si="10"/>
        <v>0</v>
      </c>
      <c r="I61" s="248">
        <f t="shared" si="10"/>
        <v>0</v>
      </c>
      <c r="J61" s="248">
        <f t="shared" si="10"/>
        <v>0</v>
      </c>
      <c r="K61" s="248">
        <f>J61</f>
        <v>0</v>
      </c>
      <c r="L61" s="21"/>
    </row>
    <row r="62" spans="1:14" s="159" customFormat="1" x14ac:dyDescent="0.2">
      <c r="A62" s="250" t="s">
        <v>404</v>
      </c>
      <c r="B62" s="248"/>
      <c r="C62" s="248"/>
      <c r="D62" s="248"/>
      <c r="E62" s="248"/>
      <c r="F62" s="248"/>
      <c r="G62" s="248"/>
      <c r="H62" s="248"/>
      <c r="I62" s="248"/>
      <c r="J62" s="248"/>
      <c r="K62" s="248">
        <f>IF(L8-L14&gt;0,NPV(4%,B69:K69,B73:K73,B77:K77,B81:K81),0)</f>
        <v>0</v>
      </c>
      <c r="L62" s="166"/>
      <c r="M62" s="167"/>
      <c r="N62" s="45"/>
    </row>
    <row r="63" spans="1:14" s="159" customFormat="1" x14ac:dyDescent="0.2">
      <c r="A63" s="241" t="s">
        <v>405</v>
      </c>
      <c r="B63" s="242">
        <f>SUM(B61:B62)</f>
        <v>0</v>
      </c>
      <c r="C63" s="242">
        <f>SUM(C61:C62)</f>
        <v>0</v>
      </c>
      <c r="D63" s="242">
        <f>SUM(D61:D62)</f>
        <v>0</v>
      </c>
      <c r="E63" s="242">
        <f>SUM(E61:E62)</f>
        <v>0</v>
      </c>
      <c r="F63" s="242">
        <f>SUM(F61:F62)</f>
        <v>0</v>
      </c>
      <c r="G63" s="242">
        <f t="shared" ref="G63:K63" si="11">SUM(G61:G62)</f>
        <v>0</v>
      </c>
      <c r="H63" s="242">
        <f t="shared" si="11"/>
        <v>0</v>
      </c>
      <c r="I63" s="242">
        <f t="shared" si="11"/>
        <v>0</v>
      </c>
      <c r="J63" s="242">
        <f t="shared" si="11"/>
        <v>0</v>
      </c>
      <c r="K63" s="242">
        <f t="shared" si="11"/>
        <v>0</v>
      </c>
      <c r="L63" s="168"/>
      <c r="M63" s="169"/>
      <c r="N63" s="45"/>
    </row>
    <row r="66" spans="1:26" s="362" customFormat="1" x14ac:dyDescent="0.2">
      <c r="A66" s="237"/>
      <c r="B66" s="245" t="e">
        <f>IF($E$56-$K$60&gt;0,$E$56-$K$60,0)</f>
        <v>#DIV/0!</v>
      </c>
      <c r="C66" s="504" t="s">
        <v>499</v>
      </c>
      <c r="D66" s="504"/>
      <c r="E66" s="504"/>
      <c r="F66" s="504"/>
      <c r="G66" s="21"/>
      <c r="H66" s="21"/>
      <c r="I66" s="21"/>
      <c r="J66" s="21"/>
      <c r="K66" s="21"/>
      <c r="L66" s="21"/>
      <c r="M66" s="159"/>
      <c r="N66" s="159"/>
      <c r="O66" s="159"/>
      <c r="P66" s="159"/>
      <c r="Q66" s="159"/>
      <c r="R66" s="159"/>
      <c r="S66" s="159"/>
      <c r="T66" s="159"/>
      <c r="U66" s="159"/>
      <c r="V66" s="159"/>
      <c r="W66" s="159"/>
      <c r="X66" s="159"/>
      <c r="Y66" s="159"/>
      <c r="Z66" s="159"/>
    </row>
    <row r="67" spans="1:26" s="362" customFormat="1" x14ac:dyDescent="0.2">
      <c r="A67" s="237"/>
      <c r="B67" s="498" t="s">
        <v>556</v>
      </c>
      <c r="C67" s="498"/>
      <c r="D67" s="498"/>
      <c r="E67" s="498"/>
      <c r="F67" s="498"/>
      <c r="G67" s="498"/>
      <c r="H67" s="498"/>
      <c r="I67" s="498"/>
      <c r="J67" s="498"/>
      <c r="K67" s="498"/>
      <c r="L67" s="21"/>
    </row>
    <row r="68" spans="1:26" s="362" customFormat="1" x14ac:dyDescent="0.2">
      <c r="A68" s="249" t="s">
        <v>500</v>
      </c>
      <c r="B68" s="246" t="e">
        <f>IF(B66&gt;0,1,0)</f>
        <v>#DIV/0!</v>
      </c>
      <c r="C68" s="247" t="e">
        <f t="shared" ref="C68:K68" si="12">IF(B68&gt;0,IF(AND(0&lt;B68,B68&lt;$B$66),B68+1,0),0)</f>
        <v>#DIV/0!</v>
      </c>
      <c r="D68" s="272" t="e">
        <f t="shared" si="12"/>
        <v>#DIV/0!</v>
      </c>
      <c r="E68" s="272" t="e">
        <f t="shared" si="12"/>
        <v>#DIV/0!</v>
      </c>
      <c r="F68" s="272" t="e">
        <f t="shared" si="12"/>
        <v>#DIV/0!</v>
      </c>
      <c r="G68" s="272" t="e">
        <f t="shared" si="12"/>
        <v>#DIV/0!</v>
      </c>
      <c r="H68" s="272" t="e">
        <f t="shared" si="12"/>
        <v>#DIV/0!</v>
      </c>
      <c r="I68" s="272" t="e">
        <f t="shared" si="12"/>
        <v>#DIV/0!</v>
      </c>
      <c r="J68" s="272" t="e">
        <f t="shared" si="12"/>
        <v>#DIV/0!</v>
      </c>
      <c r="K68" s="272" t="e">
        <f t="shared" si="12"/>
        <v>#DIV/0!</v>
      </c>
      <c r="L68" s="21"/>
    </row>
    <row r="69" spans="1:26" s="362" customFormat="1" x14ac:dyDescent="0.2">
      <c r="A69" s="249" t="s">
        <v>136</v>
      </c>
      <c r="B69" s="248" t="e">
        <f t="shared" ref="B69:K69" si="13">N(AND(B68&gt;0,$K$61&gt;0)*$K$61)</f>
        <v>#DIV/0!</v>
      </c>
      <c r="C69" s="248" t="e">
        <f t="shared" si="13"/>
        <v>#DIV/0!</v>
      </c>
      <c r="D69" s="248" t="e">
        <f t="shared" si="13"/>
        <v>#DIV/0!</v>
      </c>
      <c r="E69" s="248" t="e">
        <f t="shared" si="13"/>
        <v>#DIV/0!</v>
      </c>
      <c r="F69" s="248" t="e">
        <f t="shared" si="13"/>
        <v>#DIV/0!</v>
      </c>
      <c r="G69" s="248" t="e">
        <f t="shared" si="13"/>
        <v>#DIV/0!</v>
      </c>
      <c r="H69" s="248" t="e">
        <f t="shared" si="13"/>
        <v>#DIV/0!</v>
      </c>
      <c r="I69" s="248" t="e">
        <f t="shared" si="13"/>
        <v>#DIV/0!</v>
      </c>
      <c r="J69" s="248" t="e">
        <f t="shared" si="13"/>
        <v>#DIV/0!</v>
      </c>
      <c r="K69" s="248" t="e">
        <f t="shared" si="13"/>
        <v>#DIV/0!</v>
      </c>
      <c r="L69" s="21"/>
    </row>
    <row r="70" spans="1:26" s="362" customFormat="1" x14ac:dyDescent="0.2">
      <c r="A70" s="363"/>
      <c r="B70" s="158"/>
      <c r="C70" s="16"/>
      <c r="D70" s="158"/>
      <c r="E70" s="158"/>
      <c r="F70" s="158"/>
      <c r="G70" s="158"/>
      <c r="H70" s="158"/>
      <c r="I70" s="158"/>
      <c r="J70" s="158"/>
      <c r="K70" s="158"/>
      <c r="L70" s="158"/>
      <c r="M70" s="45"/>
    </row>
    <row r="71" spans="1:26" s="362" customFormat="1" x14ac:dyDescent="0.2">
      <c r="A71" s="363"/>
      <c r="B71" s="498" t="s">
        <v>553</v>
      </c>
      <c r="C71" s="498"/>
      <c r="D71" s="498"/>
      <c r="E71" s="498"/>
      <c r="F71" s="498"/>
      <c r="G71" s="498"/>
      <c r="H71" s="498"/>
      <c r="I71" s="498"/>
      <c r="J71" s="498"/>
      <c r="K71" s="498"/>
      <c r="L71" s="21"/>
    </row>
    <row r="72" spans="1:26" s="362" customFormat="1" x14ac:dyDescent="0.2">
      <c r="A72" s="249" t="s">
        <v>500</v>
      </c>
      <c r="B72" s="272" t="e">
        <f>IF(K68&gt;0,IF(AND(0&lt;K68,K68&lt;$B$66),K68+1,0),0)</f>
        <v>#DIV/0!</v>
      </c>
      <c r="C72" s="272" t="e">
        <f t="shared" ref="C72:K72" si="14">IF(B72&gt;0,IF(AND(0&lt;B72,B72&lt;$B$66),B72+1,0),0)</f>
        <v>#DIV/0!</v>
      </c>
      <c r="D72" s="272" t="e">
        <f t="shared" si="14"/>
        <v>#DIV/0!</v>
      </c>
      <c r="E72" s="272" t="e">
        <f t="shared" si="14"/>
        <v>#DIV/0!</v>
      </c>
      <c r="F72" s="272" t="e">
        <f t="shared" si="14"/>
        <v>#DIV/0!</v>
      </c>
      <c r="G72" s="272" t="e">
        <f t="shared" si="14"/>
        <v>#DIV/0!</v>
      </c>
      <c r="H72" s="272" t="e">
        <f t="shared" si="14"/>
        <v>#DIV/0!</v>
      </c>
      <c r="I72" s="272" t="e">
        <f t="shared" si="14"/>
        <v>#DIV/0!</v>
      </c>
      <c r="J72" s="272" t="e">
        <f t="shared" si="14"/>
        <v>#DIV/0!</v>
      </c>
      <c r="K72" s="272" t="e">
        <f t="shared" si="14"/>
        <v>#DIV/0!</v>
      </c>
      <c r="L72" s="21"/>
    </row>
    <row r="73" spans="1:26" s="362" customFormat="1" x14ac:dyDescent="0.2">
      <c r="A73" s="249" t="s">
        <v>136</v>
      </c>
      <c r="B73" s="248" t="e">
        <f t="shared" ref="B73:K73" si="15">N(AND(B72&gt;0,$K$61&gt;0)*$K$61)</f>
        <v>#DIV/0!</v>
      </c>
      <c r="C73" s="248" t="e">
        <f t="shared" si="15"/>
        <v>#DIV/0!</v>
      </c>
      <c r="D73" s="248" t="e">
        <f t="shared" si="15"/>
        <v>#DIV/0!</v>
      </c>
      <c r="E73" s="248" t="e">
        <f t="shared" si="15"/>
        <v>#DIV/0!</v>
      </c>
      <c r="F73" s="248" t="e">
        <f t="shared" si="15"/>
        <v>#DIV/0!</v>
      </c>
      <c r="G73" s="248" t="e">
        <f t="shared" si="15"/>
        <v>#DIV/0!</v>
      </c>
      <c r="H73" s="248" t="e">
        <f t="shared" si="15"/>
        <v>#DIV/0!</v>
      </c>
      <c r="I73" s="248" t="e">
        <f t="shared" si="15"/>
        <v>#DIV/0!</v>
      </c>
      <c r="J73" s="248" t="e">
        <f t="shared" si="15"/>
        <v>#DIV/0!</v>
      </c>
      <c r="K73" s="248" t="e">
        <f t="shared" si="15"/>
        <v>#DIV/0!</v>
      </c>
      <c r="L73" s="21"/>
    </row>
    <row r="74" spans="1:26" s="362" customFormat="1" x14ac:dyDescent="0.2">
      <c r="A74" s="363"/>
      <c r="B74" s="158"/>
      <c r="C74" s="16"/>
      <c r="D74" s="158"/>
      <c r="E74" s="158"/>
      <c r="F74" s="158"/>
      <c r="G74" s="158"/>
      <c r="H74" s="158"/>
      <c r="I74" s="158"/>
      <c r="J74" s="158"/>
      <c r="K74" s="158"/>
      <c r="L74" s="158"/>
      <c r="M74" s="45"/>
    </row>
    <row r="75" spans="1:26" s="362" customFormat="1" x14ac:dyDescent="0.2">
      <c r="A75" s="363"/>
      <c r="B75" s="498" t="s">
        <v>553</v>
      </c>
      <c r="C75" s="498"/>
      <c r="D75" s="498"/>
      <c r="E75" s="498"/>
      <c r="F75" s="498"/>
      <c r="G75" s="498"/>
      <c r="H75" s="498"/>
      <c r="I75" s="498"/>
      <c r="J75" s="498"/>
      <c r="K75" s="498"/>
      <c r="L75" s="158"/>
      <c r="M75" s="45"/>
    </row>
    <row r="76" spans="1:26" s="362" customFormat="1" x14ac:dyDescent="0.2">
      <c r="A76" s="249" t="s">
        <v>500</v>
      </c>
      <c r="B76" s="272" t="e">
        <f>IF(K72&gt;0,IF(AND(0&lt;K72,K72&lt;$B$66),K72+1,0),0)</f>
        <v>#DIV/0!</v>
      </c>
      <c r="C76" s="272" t="e">
        <f>IF(B76&gt;0,IF(AND(0&lt;B76,B76&lt;$B$66),B76+1,0),0)</f>
        <v>#DIV/0!</v>
      </c>
      <c r="D76" s="272" t="e">
        <f>IF(C76&gt;0,IF(AND(0&lt;C76,C76&lt;$B$66),C76+1,0),0)</f>
        <v>#DIV/0!</v>
      </c>
      <c r="E76" s="272" t="e">
        <f>IF(D76&gt;0,IF(AND(0&lt;D76,D76&lt;$B$66),D76+1,0),0)</f>
        <v>#DIV/0!</v>
      </c>
      <c r="F76" s="272" t="e">
        <f>IF(E76&gt;0,IF(AND(0&lt;E76,E76&lt;$B$66),E76+1,0),0)</f>
        <v>#DIV/0!</v>
      </c>
      <c r="G76" s="272" t="e">
        <f>IF(F76&gt;0,IF(AND(0&lt;F76,F76&lt;$B$66),F76+1,0),0)</f>
        <v>#DIV/0!</v>
      </c>
      <c r="H76" s="272" t="e">
        <f t="shared" ref="H76:K76" si="16">IF(G76&gt;0,IF(AND(0&lt;G76,G76&lt;$B$66),G76+1,0),0)</f>
        <v>#DIV/0!</v>
      </c>
      <c r="I76" s="272" t="e">
        <f t="shared" si="16"/>
        <v>#DIV/0!</v>
      </c>
      <c r="J76" s="272" t="e">
        <f t="shared" si="16"/>
        <v>#DIV/0!</v>
      </c>
      <c r="K76" s="272" t="e">
        <f t="shared" si="16"/>
        <v>#DIV/0!</v>
      </c>
      <c r="L76" s="21"/>
    </row>
    <row r="77" spans="1:26" s="362" customFormat="1" x14ac:dyDescent="0.2">
      <c r="A77" s="249" t="s">
        <v>136</v>
      </c>
      <c r="B77" s="248" t="e">
        <f t="shared" ref="B77:G77" si="17">N(AND(B76&gt;0,$K$61&gt;0)*$K$61)</f>
        <v>#DIV/0!</v>
      </c>
      <c r="C77" s="248" t="e">
        <f t="shared" si="17"/>
        <v>#DIV/0!</v>
      </c>
      <c r="D77" s="248" t="e">
        <f t="shared" si="17"/>
        <v>#DIV/0!</v>
      </c>
      <c r="E77" s="248" t="e">
        <f t="shared" si="17"/>
        <v>#DIV/0!</v>
      </c>
      <c r="F77" s="248" t="e">
        <f t="shared" si="17"/>
        <v>#DIV/0!</v>
      </c>
      <c r="G77" s="248" t="e">
        <f t="shared" si="17"/>
        <v>#DIV/0!</v>
      </c>
      <c r="H77" s="248" t="e">
        <f t="shared" ref="H77:K77" si="18">N(AND(H76&gt;0,$K$61&gt;0)*$K$61)</f>
        <v>#DIV/0!</v>
      </c>
      <c r="I77" s="248" t="e">
        <f t="shared" si="18"/>
        <v>#DIV/0!</v>
      </c>
      <c r="J77" s="248" t="e">
        <f t="shared" si="18"/>
        <v>#DIV/0!</v>
      </c>
      <c r="K77" s="248" t="e">
        <f t="shared" si="18"/>
        <v>#DIV/0!</v>
      </c>
      <c r="L77" s="21"/>
    </row>
    <row r="78" spans="1:26" s="362" customFormat="1" x14ac:dyDescent="0.2">
      <c r="A78" s="363"/>
      <c r="B78" s="158"/>
      <c r="C78" s="16"/>
      <c r="D78" s="158"/>
      <c r="E78" s="158"/>
      <c r="F78" s="158"/>
      <c r="G78" s="158"/>
      <c r="H78" s="158"/>
      <c r="I78" s="158"/>
      <c r="J78" s="158"/>
      <c r="K78" s="158"/>
      <c r="L78" s="158"/>
      <c r="M78" s="45"/>
    </row>
    <row r="79" spans="1:26" s="362" customFormat="1" x14ac:dyDescent="0.2">
      <c r="A79" s="363"/>
      <c r="B79" s="498" t="s">
        <v>553</v>
      </c>
      <c r="C79" s="498"/>
      <c r="D79" s="498"/>
      <c r="E79" s="498"/>
      <c r="F79" s="498"/>
      <c r="G79" s="498"/>
      <c r="H79" s="498"/>
      <c r="I79" s="498"/>
      <c r="J79" s="498"/>
      <c r="K79" s="498"/>
      <c r="L79" s="158"/>
      <c r="M79" s="45"/>
    </row>
    <row r="80" spans="1:26" s="362" customFormat="1" x14ac:dyDescent="0.2">
      <c r="A80" s="249" t="s">
        <v>500</v>
      </c>
      <c r="B80" s="272" t="e">
        <f>IF(K76&gt;0,IF(AND(0&lt;K76,K76&lt;$B$66),K76+1,0),0)</f>
        <v>#DIV/0!</v>
      </c>
      <c r="C80" s="272" t="e">
        <f t="shared" ref="C80:K80" si="19">IF(B80&gt;0,IF(AND(0&lt;B80,B80&lt;$B$66),B80+1,0),0)</f>
        <v>#DIV/0!</v>
      </c>
      <c r="D80" s="272" t="e">
        <f t="shared" si="19"/>
        <v>#DIV/0!</v>
      </c>
      <c r="E80" s="272" t="e">
        <f t="shared" si="19"/>
        <v>#DIV/0!</v>
      </c>
      <c r="F80" s="272" t="e">
        <f t="shared" si="19"/>
        <v>#DIV/0!</v>
      </c>
      <c r="G80" s="272" t="e">
        <f t="shared" si="19"/>
        <v>#DIV/0!</v>
      </c>
      <c r="H80" s="272" t="e">
        <f t="shared" si="19"/>
        <v>#DIV/0!</v>
      </c>
      <c r="I80" s="272" t="e">
        <f t="shared" si="19"/>
        <v>#DIV/0!</v>
      </c>
      <c r="J80" s="272" t="e">
        <f t="shared" si="19"/>
        <v>#DIV/0!</v>
      </c>
      <c r="K80" s="272" t="e">
        <f t="shared" si="19"/>
        <v>#DIV/0!</v>
      </c>
      <c r="L80" s="158"/>
      <c r="M80" s="45"/>
    </row>
    <row r="81" spans="1:13" s="362" customFormat="1" x14ac:dyDescent="0.2">
      <c r="A81" s="249" t="s">
        <v>136</v>
      </c>
      <c r="B81" s="248" t="e">
        <f t="shared" ref="B81" si="20">N(AND(B80&gt;0,$K$61&gt;0)*$K$61)</f>
        <v>#DIV/0!</v>
      </c>
      <c r="C81" s="248" t="e">
        <f t="shared" ref="C81" si="21">N(AND(C80&gt;0,$K$61&gt;0)*$K$61)</f>
        <v>#DIV/0!</v>
      </c>
      <c r="D81" s="248" t="e">
        <f t="shared" ref="D81" si="22">N(AND(D80&gt;0,$K$61&gt;0)*$K$61)</f>
        <v>#DIV/0!</v>
      </c>
      <c r="E81" s="248" t="e">
        <f t="shared" ref="E81" si="23">N(AND(E80&gt;0,$K$61&gt;0)*$K$61)</f>
        <v>#DIV/0!</v>
      </c>
      <c r="F81" s="248" t="e">
        <f t="shared" ref="F81" si="24">N(AND(F80&gt;0,$K$61&gt;0)*$K$61)</f>
        <v>#DIV/0!</v>
      </c>
      <c r="G81" s="248" t="e">
        <f t="shared" ref="G81" si="25">N(AND(G80&gt;0,$K$61&gt;0)*$K$61)</f>
        <v>#DIV/0!</v>
      </c>
      <c r="H81" s="248" t="e">
        <f t="shared" ref="H81" si="26">N(AND(H80&gt;0,$K$61&gt;0)*$K$61)</f>
        <v>#DIV/0!</v>
      </c>
      <c r="I81" s="248" t="e">
        <f t="shared" ref="I81" si="27">N(AND(I80&gt;0,$K$61&gt;0)*$K$61)</f>
        <v>#DIV/0!</v>
      </c>
      <c r="J81" s="248" t="e">
        <f t="shared" ref="J81" si="28">N(AND(J80&gt;0,$K$61&gt;0)*$K$61)</f>
        <v>#DIV/0!</v>
      </c>
      <c r="K81" s="248" t="e">
        <f t="shared" ref="K81" si="29">N(AND(K80&gt;0,$K$61&gt;0)*$K$61)</f>
        <v>#DIV/0!</v>
      </c>
      <c r="L81" s="158"/>
      <c r="M81" s="45"/>
    </row>
    <row r="82" spans="1:13" s="362" customFormat="1" x14ac:dyDescent="0.2">
      <c r="A82" s="237"/>
      <c r="B82" s="158"/>
      <c r="C82" s="16"/>
      <c r="D82" s="158"/>
      <c r="E82" s="158"/>
      <c r="F82" s="158"/>
      <c r="G82" s="158"/>
      <c r="H82" s="158"/>
      <c r="I82" s="158"/>
      <c r="J82" s="158"/>
      <c r="K82" s="158"/>
      <c r="L82" s="158"/>
      <c r="M82" s="45"/>
    </row>
    <row r="83" spans="1:13" s="362" customFormat="1" x14ac:dyDescent="0.2">
      <c r="A83" s="237"/>
      <c r="B83" s="158"/>
      <c r="C83" s="16"/>
      <c r="D83" s="158"/>
      <c r="E83" s="158"/>
      <c r="F83" s="158"/>
      <c r="G83" s="158"/>
      <c r="H83" s="158"/>
      <c r="I83" s="158"/>
      <c r="J83" s="158"/>
      <c r="K83" s="158"/>
      <c r="L83" s="158"/>
      <c r="M83" s="45"/>
    </row>
    <row r="84" spans="1:13" s="362" customFormat="1" x14ac:dyDescent="0.2">
      <c r="A84" s="237"/>
      <c r="B84" s="158"/>
      <c r="C84" s="16"/>
      <c r="D84" s="158"/>
      <c r="E84" s="158"/>
      <c r="F84" s="158"/>
      <c r="G84" s="158"/>
      <c r="H84" s="158"/>
      <c r="I84" s="158"/>
      <c r="J84" s="158"/>
      <c r="K84" s="158"/>
      <c r="L84" s="158"/>
      <c r="M84" s="45"/>
    </row>
    <row r="85" spans="1:13" s="362" customFormat="1" x14ac:dyDescent="0.2">
      <c r="A85" s="237"/>
      <c r="B85" s="158"/>
      <c r="C85" s="16"/>
      <c r="D85" s="158"/>
      <c r="E85" s="158"/>
      <c r="F85" s="158"/>
      <c r="G85" s="158"/>
      <c r="H85" s="158"/>
      <c r="I85" s="158"/>
      <c r="J85" s="158"/>
      <c r="K85" s="158"/>
      <c r="L85" s="158"/>
      <c r="M85" s="45"/>
    </row>
    <row r="86" spans="1:13" s="362" customFormat="1" x14ac:dyDescent="0.2">
      <c r="A86" s="237"/>
      <c r="B86" s="158"/>
      <c r="C86" s="16"/>
      <c r="D86" s="158"/>
      <c r="E86" s="158"/>
      <c r="F86" s="158"/>
      <c r="G86" s="158"/>
      <c r="H86" s="158"/>
      <c r="I86" s="158"/>
      <c r="J86" s="158"/>
      <c r="K86" s="158"/>
      <c r="L86" s="158"/>
      <c r="M86" s="45"/>
    </row>
    <row r="87" spans="1:13" s="362" customFormat="1" x14ac:dyDescent="0.2">
      <c r="A87" s="237"/>
      <c r="B87" s="158"/>
      <c r="C87" s="16"/>
      <c r="D87" s="158"/>
      <c r="E87" s="158"/>
      <c r="F87" s="158"/>
      <c r="G87" s="158"/>
      <c r="H87" s="158"/>
      <c r="I87" s="158"/>
      <c r="J87" s="158"/>
      <c r="K87" s="158"/>
      <c r="L87" s="158"/>
      <c r="M87" s="45"/>
    </row>
    <row r="88" spans="1:13" s="362" customFormat="1" x14ac:dyDescent="0.2">
      <c r="A88" s="237"/>
      <c r="B88" s="158"/>
      <c r="C88" s="16"/>
      <c r="D88" s="158"/>
      <c r="E88" s="158"/>
      <c r="F88" s="158"/>
      <c r="G88" s="158"/>
      <c r="H88" s="158"/>
      <c r="I88" s="158"/>
      <c r="J88" s="158"/>
      <c r="K88" s="158"/>
      <c r="L88" s="158"/>
      <c r="M88" s="45"/>
    </row>
    <row r="89" spans="1:13" s="362" customFormat="1" x14ac:dyDescent="0.2">
      <c r="A89" s="237"/>
      <c r="B89" s="158"/>
      <c r="C89" s="16"/>
      <c r="D89" s="158"/>
      <c r="E89" s="158"/>
      <c r="F89" s="158"/>
      <c r="G89" s="158"/>
      <c r="H89" s="158"/>
      <c r="I89" s="158"/>
      <c r="J89" s="158"/>
      <c r="K89" s="158"/>
      <c r="L89" s="158"/>
      <c r="M89" s="45"/>
    </row>
  </sheetData>
  <sheetProtection password="9F67" sheet="1" objects="1" scenarios="1" formatColumns="0"/>
  <mergeCells count="11">
    <mergeCell ref="A1:F1"/>
    <mergeCell ref="A59:A60"/>
    <mergeCell ref="A2:K2"/>
    <mergeCell ref="C6:L6"/>
    <mergeCell ref="C66:F66"/>
    <mergeCell ref="A22:L22"/>
    <mergeCell ref="B79:K79"/>
    <mergeCell ref="B75:K75"/>
    <mergeCell ref="B71:K71"/>
    <mergeCell ref="B67:K67"/>
    <mergeCell ref="B59:K59"/>
  </mergeCells>
  <conditionalFormatting sqref="C18">
    <cfRule type="containsText" dxfId="2" priority="9" operator="containsText" text="&gt;0">
      <formula>NOT(ISERROR(SEARCH("&gt;0",C18)))</formula>
    </cfRule>
  </conditionalFormatting>
  <conditionalFormatting sqref="D18">
    <cfRule type="containsText" dxfId="1" priority="2" operator="containsText" text="&gt;0">
      <formula>NOT(ISERROR(SEARCH("&gt;0",D18)))</formula>
    </cfRule>
  </conditionalFormatting>
  <conditionalFormatting sqref="D19">
    <cfRule type="cellIs" dxfId="0" priority="1" operator="greaterThan">
      <formula>0.04</formula>
    </cfRule>
  </conditionalFormatting>
  <pageMargins left="0.5" right="0.45833333333333331" top="0.75" bottom="0.75" header="0.3" footer="0.3"/>
  <pageSetup paperSize="9" fitToHeight="0" orientation="landscape" blackAndWhite="1"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LIST!$B$2:$B$3</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11</vt:i4>
      </vt:variant>
      <vt:variant>
        <vt:lpstr>Zone denumite</vt:lpstr>
      </vt:variant>
      <vt:variant>
        <vt:i4>2</vt:i4>
      </vt:variant>
    </vt:vector>
  </HeadingPairs>
  <TitlesOfParts>
    <vt:vector size="13" baseType="lpstr">
      <vt:lpstr>1A-Bilant</vt:lpstr>
      <vt:lpstr>1B-ContPP</vt:lpstr>
      <vt:lpstr>1C-Analiza_fin_extinsa</vt:lpstr>
      <vt:lpstr>1D-Analiza_fin_indicatori</vt:lpstr>
      <vt:lpstr>1E-Intreprindere_in_dificultate</vt:lpstr>
      <vt:lpstr>2A-Buget_cerere</vt:lpstr>
      <vt:lpstr>2B-Investitie</vt:lpstr>
      <vt:lpstr>3A-Proiectii_fin_investitie</vt:lpstr>
      <vt:lpstr>3B-Rentabilitate_investitie</vt:lpstr>
      <vt:lpstr>4-Proiectii_fin_intreprindere</vt:lpstr>
      <vt:lpstr>LIST</vt:lpstr>
      <vt:lpstr>TVA</vt:lpstr>
      <vt:lpstr>'3A-Proiectii_fin_investitie'!Zona_de_imprimat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I. COSTACHE</dc:creator>
  <cp:lastModifiedBy>Andra Stanila</cp:lastModifiedBy>
  <cp:lastPrinted>2016-07-07T06:50:17Z</cp:lastPrinted>
  <dcterms:created xsi:type="dcterms:W3CDTF">2015-08-05T10:46:20Z</dcterms:created>
  <dcterms:modified xsi:type="dcterms:W3CDTF">2020-07-13T08:14:23Z</dcterms:modified>
</cp:coreProperties>
</file>